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I:\Vancouver\FinancialServices\Atlas\2021\Key Corporate reports\06-June 2021\"/>
    </mc:Choice>
  </mc:AlternateContent>
  <xr:revisionPtr revIDLastSave="0" documentId="13_ncr:1_{B1C7AC2C-2C56-4E0C-A62C-3CEDB4F9AC0B}" xr6:coauthVersionLast="47" xr6:coauthVersionMax="47" xr10:uidLastSave="{00000000-0000-0000-0000-000000000000}"/>
  <bookViews>
    <workbookView xWindow="-120" yWindow="-120" windowWidth="29040" windowHeight="15840" tabRatio="784" firstSheet="3" activeTab="9" xr2:uid="{E8000E43-9887-4ACB-BA2E-AB573CC81E08}"/>
  </bookViews>
  <sheets>
    <sheet name="About" sheetId="17" r:id="rId1"/>
    <sheet name="ER_BalanceSheet" sheetId="25" r:id="rId2"/>
    <sheet name="ER_IncomeStatement" sheetId="19" r:id="rId3"/>
    <sheet name="ER_CashFlows" sheetId="27" r:id="rId4"/>
    <sheet name="Condensed Fleet Table" sheetId="22" r:id="rId5"/>
    <sheet name="Asset Utilization" sheetId="26" r:id="rId6"/>
    <sheet name="Operating cost" sheetId="24" r:id="rId7"/>
    <sheet name="Seaspan Fleet Table" sheetId="45" r:id="rId8"/>
    <sheet name="Non- GAAP reconciliations&gt;&gt;" sheetId="35" r:id="rId9"/>
    <sheet name="Non-GAAP Definitions" sheetId="40" r:id="rId10"/>
    <sheet name="FFO &amp; FFO per Share" sheetId="28" r:id="rId11"/>
    <sheet name="FFO - segment" sheetId="29" r:id="rId12"/>
    <sheet name="Adjusted EPS segment" sheetId="42" r:id="rId13"/>
    <sheet name="Adjusted EPS" sheetId="43" r:id="rId14"/>
    <sheet name="Adjusted EBITDA" sheetId="30" r:id="rId15"/>
    <sheet name="Adj EBITDA - segment" sheetId="31" r:id="rId16"/>
    <sheet name="NetDebt to EBITDA" sheetId="32" r:id="rId17"/>
    <sheet name="Operating NetDebt to EBITDA " sheetId="41" r:id="rId18"/>
    <sheet name="Borrowings" sheetId="3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7" hidden="1">'Seaspan Fleet Table'!$A$7:$M$137</definedName>
    <definedName name="_Hlk54694450" localSheetId="4">'Condensed Fleet Table'!$A$15</definedName>
    <definedName name="bfgdf" localSheetId="15">[1]ER_FinSummary!#REF!</definedName>
    <definedName name="bfgdf" localSheetId="14">[1]ER_FinSummary!#REF!</definedName>
    <definedName name="bfgdf" localSheetId="12">'[2]Appendix B - Adj EBITDA'!$A$1:$F$16</definedName>
    <definedName name="bfgdf" localSheetId="5">[1]ER_FinSummary!#REF!</definedName>
    <definedName name="bfgdf" localSheetId="1">[1]ER_FinSummary!#REF!</definedName>
    <definedName name="bfgdf" localSheetId="3">[1]ER_FinSummary!#REF!</definedName>
    <definedName name="bfgdf" localSheetId="11">'[3]Appendix B - Adj EBITDA'!$A$1:$F$16</definedName>
    <definedName name="bfgdf" localSheetId="10">[1]ER_FinSummary!#REF!</definedName>
    <definedName name="bfgdf" localSheetId="17">[1]ER_FinSummary!#REF!</definedName>
    <definedName name="bfgdf">[1]ER_FinSummary!#REF!</definedName>
    <definedName name="Check_7" localSheetId="12">[4]BALANCE!#REF!</definedName>
    <definedName name="Check_7" localSheetId="11">[4]BALANCE!#REF!</definedName>
    <definedName name="Check_7" localSheetId="7">[4]BALANCE!#REF!</definedName>
    <definedName name="Check_7">[4]BALANCE!#REF!</definedName>
    <definedName name="Deferredcharges" localSheetId="15">#REF!</definedName>
    <definedName name="Deferredcharges" localSheetId="14">#REF!</definedName>
    <definedName name="Deferredcharges" localSheetId="12">#REF!</definedName>
    <definedName name="Deferredcharges" localSheetId="5">#REF!</definedName>
    <definedName name="Deferredcharges" localSheetId="4">#REF!</definedName>
    <definedName name="Deferredcharges" localSheetId="1">#REF!</definedName>
    <definedName name="Deferredcharges" localSheetId="3">#REF!</definedName>
    <definedName name="Deferredcharges" localSheetId="11">#REF!</definedName>
    <definedName name="Deferredcharges" localSheetId="10">#REF!</definedName>
    <definedName name="Deferredcharges" localSheetId="16">#REF!</definedName>
    <definedName name="Deferredcharges" localSheetId="6">#REF!</definedName>
    <definedName name="Deferredcharges" localSheetId="17">#REF!</definedName>
    <definedName name="Deferredcharges" localSheetId="7">#REF!</definedName>
    <definedName name="Deferredcharges">#REF!</definedName>
    <definedName name="Deferredrevenue" localSheetId="15">#REF!</definedName>
    <definedName name="Deferredrevenue" localSheetId="14">#REF!</definedName>
    <definedName name="Deferredrevenue" localSheetId="5">#REF!</definedName>
    <definedName name="Deferredrevenue" localSheetId="4">#REF!</definedName>
    <definedName name="Deferredrevenue" localSheetId="1">#REF!</definedName>
    <definedName name="Deferredrevenue" localSheetId="3">#REF!</definedName>
    <definedName name="Deferredrevenue" localSheetId="11">#REF!</definedName>
    <definedName name="Deferredrevenue" localSheetId="10">#REF!</definedName>
    <definedName name="Deferredrevenue" localSheetId="16">#REF!</definedName>
    <definedName name="Deferredrevenue" localSheetId="6">#REF!</definedName>
    <definedName name="Deferredrevenue" localSheetId="17">#REF!</definedName>
    <definedName name="Deferredrevenue" localSheetId="7">#REF!</definedName>
    <definedName name="Deferredrevenue">#REF!</definedName>
    <definedName name="dividend_2018">[5]MDA_Div!#REF!</definedName>
    <definedName name="ER_Adj_EBITDA" localSheetId="14">'Adjusted EBITDA'!$B$4:$P$19</definedName>
    <definedName name="ER_AdjEBITDA" localSheetId="14">'Adjusted EBITDA'!$B$3:$P$19</definedName>
    <definedName name="ER_AdjEBITDA">#REF!</definedName>
    <definedName name="ER_AdjEPS" localSheetId="13">'Adjusted EPS'!$B$3:$H$17</definedName>
    <definedName name="ER_AdjEPS">#REF!</definedName>
    <definedName name="ER_AdjustedEPS_segment">#REF!</definedName>
    <definedName name="ER_APR_FLEET_TABLE" localSheetId="4">'Condensed Fleet Table'!$A$25:$E$26</definedName>
    <definedName name="ER_APR_FLEET_TABLE">#REF!</definedName>
    <definedName name="ER_APRUtilization" localSheetId="5">'Asset Utilization'!$A$22:$G$28</definedName>
    <definedName name="ER_APRUtilization">#REF!</definedName>
    <definedName name="ER_APRutilize" localSheetId="5">'Asset Utilization'!$A$22:$L$28</definedName>
    <definedName name="ER_APRutilize">#REF!</definedName>
    <definedName name="ER_BalanceSheet" localSheetId="1">ER_BalanceSheet!$A$4:$I$52</definedName>
    <definedName name="ER_BalanceSheet">#REF!</definedName>
    <definedName name="ER_BS" localSheetId="1">ER_BalanceSheet!$A$4:$I$51</definedName>
    <definedName name="ER_BS">#REF!</definedName>
    <definedName name="ER_CashFlows" localSheetId="3">ER_CashFlows!$A$4:$X$62</definedName>
    <definedName name="ER_CashFlows">#REF!</definedName>
    <definedName name="ER_CF" localSheetId="3">ER_CashFlows!$A$4:$X$53</definedName>
    <definedName name="ER_CF">#REF!</definedName>
    <definedName name="ER_CFreco" localSheetId="3">ER_CashFlows!$A$56:$P$60</definedName>
    <definedName name="ER_CFreco">#REF!</definedName>
    <definedName name="ER_ChgFV_Q42015" localSheetId="12">[6]ER_FinSummary!#REF!</definedName>
    <definedName name="ER_ChgFV_Q42015" localSheetId="5">[6]ER_FinSummary!#REF!</definedName>
    <definedName name="ER_ChgFV_Q42015" localSheetId="1">[6]ER_FinSummary!#REF!</definedName>
    <definedName name="ER_ChgFV_Q42015" localSheetId="3">[6]ER_FinSummary!#REF!</definedName>
    <definedName name="ER_ChgFV_Q42015" localSheetId="11">[6]ER_FinSummary!#REF!</definedName>
    <definedName name="ER_ChgFV_Q42015" localSheetId="16">[6]ER_FinSummary!#REF!</definedName>
    <definedName name="ER_ChgFV_Q42015" localSheetId="17">[6]ER_FinSummary!#REF!</definedName>
    <definedName name="ER_ChgFV_Q42015" localSheetId="7">[7]ER_FinSummary!#REF!</definedName>
    <definedName name="ER_ChgFV_Q42015">[6]ER_FinSummary!#REF!</definedName>
    <definedName name="ER_ChgFV_YTD2015" localSheetId="12">[6]ER_FinSummary!#REF!</definedName>
    <definedName name="ER_ChgFV_YTD2015" localSheetId="5">[6]ER_FinSummary!#REF!</definedName>
    <definedName name="ER_ChgFV_YTD2015" localSheetId="1">[6]ER_FinSummary!#REF!</definedName>
    <definedName name="ER_ChgFV_YTD2015" localSheetId="3">[6]ER_FinSummary!#REF!</definedName>
    <definedName name="ER_ChgFV_YTD2015" localSheetId="11">[6]ER_FinSummary!#REF!</definedName>
    <definedName name="ER_ChgFV_YTD2015" localSheetId="16">[6]ER_FinSummary!#REF!</definedName>
    <definedName name="ER_ChgFV_YTD2015" localSheetId="17">[6]ER_FinSummary!#REF!</definedName>
    <definedName name="ER_ChgFV_YTD2015" localSheetId="7">[7]ER_FinSummary!#REF!</definedName>
    <definedName name="ER_ChgFV_YTD2015">[6]ER_FinSummary!#REF!</definedName>
    <definedName name="ER_Depreciation_PercentageChangeYTD" localSheetId="12">[6]ER_FinSummary!#REF!</definedName>
    <definedName name="ER_Depreciation_PercentageChangeYTD" localSheetId="11">[6]ER_FinSummary!#REF!</definedName>
    <definedName name="ER_Depreciation_PercentageChangeYTD" localSheetId="7">[1]ER_FinSummary!#REF!</definedName>
    <definedName name="ER_Depreciation_PercentageChangeYTD">[6]ER_FinSummary!#REF!</definedName>
    <definedName name="ER_Depreciation_Q42015" localSheetId="7">[7]ER_FinSummary!$C$6</definedName>
    <definedName name="ER_Depreciation_Q42015">[6]ER_FinSummary!$D$6</definedName>
    <definedName name="ER_Depreciation_YTD2015" localSheetId="7">[7]ER_FinSummary!$K$6</definedName>
    <definedName name="ER_Depreciation_YTD2015">[8]MDA_FinSummary!$G$6</definedName>
    <definedName name="ER_Drydock" localSheetId="15">#REF!</definedName>
    <definedName name="ER_Drydock" localSheetId="14">#REF!</definedName>
    <definedName name="ER_Drydock" localSheetId="12">#REF!</definedName>
    <definedName name="ER_Drydock" localSheetId="5">#REF!</definedName>
    <definedName name="ER_Drydock" localSheetId="4">#REF!</definedName>
    <definedName name="ER_Drydock" localSheetId="1">#REF!</definedName>
    <definedName name="ER_Drydock" localSheetId="3">#REF!</definedName>
    <definedName name="ER_Drydock" localSheetId="11">#REF!</definedName>
    <definedName name="ER_Drydock" localSheetId="10">#REF!</definedName>
    <definedName name="ER_Drydock" localSheetId="16">#REF!</definedName>
    <definedName name="ER_Drydock" localSheetId="6">#REF!</definedName>
    <definedName name="ER_Drydock" localSheetId="17">#REF!</definedName>
    <definedName name="ER_Drydock" localSheetId="7">#REF!</definedName>
    <definedName name="ER_Drydock">#REF!</definedName>
    <definedName name="ER_FFO" localSheetId="10">'FFO &amp; FFO per Share'!$B$3:$O$25</definedName>
    <definedName name="ER_FFO">#REF!</definedName>
    <definedName name="ER_FFO_per_share" localSheetId="13">'Adjusted EPS'!$B$2:$H$17</definedName>
    <definedName name="ER_FFO_per_share" localSheetId="10">'FFO &amp; FFO per Share'!$B$2:$O$25</definedName>
    <definedName name="ER_FFO_YTD" localSheetId="12">'Adjusted EPS segment'!$B$31:$I$38</definedName>
    <definedName name="ER_FFO2020" localSheetId="12">'Adjusted EPS segment'!$B$22:$I$29</definedName>
    <definedName name="ER_FFO2020" localSheetId="11">'FFO - segment'!$A$3:$H$15</definedName>
    <definedName name="ER_FleetTable" localSheetId="4">'Condensed Fleet Table'!$A$6:$H$13</definedName>
    <definedName name="ER_FleetTable">#REF!</definedName>
    <definedName name="ER_GA_PercentageChangeYTD2015" localSheetId="12">[6]ER_FinSummary!#REF!</definedName>
    <definedName name="ER_GA_PercentageChangeYTD2015" localSheetId="5">[6]ER_FinSummary!#REF!</definedName>
    <definedName name="ER_GA_PercentageChangeYTD2015" localSheetId="1">[6]ER_FinSummary!#REF!</definedName>
    <definedName name="ER_GA_PercentageChangeYTD2015" localSheetId="3">[6]ER_FinSummary!#REF!</definedName>
    <definedName name="ER_GA_PercentageChangeYTD2015" localSheetId="11">[6]ER_FinSummary!#REF!</definedName>
    <definedName name="ER_GA_PercentageChangeYTD2015" localSheetId="16">[6]ER_FinSummary!#REF!</definedName>
    <definedName name="ER_GA_PercentageChangeYTD2015" localSheetId="17">[6]ER_FinSummary!#REF!</definedName>
    <definedName name="ER_GA_PercentageChangeYTD2015" localSheetId="7">[1]ER_FinSummary!#REF!</definedName>
    <definedName name="ER_GA_PercentageChangeYTD2015">[6]ER_FinSummary!#REF!</definedName>
    <definedName name="ER_GA_Q42015" localSheetId="7">[7]ER_FinSummary!$C$7</definedName>
    <definedName name="ER_GA_Q42015">[6]ER_FinSummary!$D$7</definedName>
    <definedName name="ER_GA_YTD2015" localSheetId="7">[7]ER_FinSummary!$K$7</definedName>
    <definedName name="ER_GA_YTD2015">[8]MDA_FinSummary!$G$7</definedName>
    <definedName name="ER_IncomeStatement">#REF!</definedName>
    <definedName name="ER_Interest_ChangeQ42015" localSheetId="12">[6]ER_FinSummary!#REF!</definedName>
    <definedName name="ER_Interest_ChangeQ42015" localSheetId="5">[6]ER_FinSummary!#REF!</definedName>
    <definedName name="ER_Interest_ChangeQ42015" localSheetId="1">[6]ER_FinSummary!#REF!</definedName>
    <definedName name="ER_Interest_ChangeQ42015" localSheetId="3">[6]ER_FinSummary!#REF!</definedName>
    <definedName name="ER_Interest_ChangeQ42015" localSheetId="11">[6]ER_FinSummary!#REF!</definedName>
    <definedName name="ER_Interest_ChangeQ42015" localSheetId="16">[6]ER_FinSummary!#REF!</definedName>
    <definedName name="ER_Interest_ChangeQ42015" localSheetId="17">[6]ER_FinSummary!#REF!</definedName>
    <definedName name="ER_Interest_ChangeQ42015" localSheetId="7">[1]ER_FinSummary!#REF!</definedName>
    <definedName name="ER_Interest_ChangeQ42015">[6]ER_FinSummary!#REF!</definedName>
    <definedName name="ER_Interest_ChangeYTD2015" localSheetId="7">[7]ER_FinSummary!$K$9</definedName>
    <definedName name="ER_Interest_ChangeYTD2015">[8]MDA_FinSummary!#REF!</definedName>
    <definedName name="ER_Interest_Q42015" localSheetId="12">[6]ER_FinSummary!#REF!</definedName>
    <definedName name="ER_Interest_Q42015" localSheetId="11">[6]ER_FinSummary!#REF!</definedName>
    <definedName name="ER_Interest_Q42015" localSheetId="16">[6]ER_FinSummary!#REF!</definedName>
    <definedName name="ER_Interest_Q42015" localSheetId="17">[6]ER_FinSummary!#REF!</definedName>
    <definedName name="ER_Interest_Q42015" localSheetId="7">[7]ER_FinSummary!$C$9</definedName>
    <definedName name="ER_Interest_Q42015">[6]ER_FinSummary!#REF!</definedName>
    <definedName name="ER_Liquidity" localSheetId="15">#REF!</definedName>
    <definedName name="ER_Liquidity" localSheetId="14">#REF!</definedName>
    <definedName name="ER_Liquidity" localSheetId="5">#REF!</definedName>
    <definedName name="ER_Liquidity" localSheetId="4">#REF!</definedName>
    <definedName name="ER_Liquidity" localSheetId="1">#REF!</definedName>
    <definedName name="ER_Liquidity" localSheetId="3">#REF!</definedName>
    <definedName name="ER_Liquidity" localSheetId="11">#REF!</definedName>
    <definedName name="ER_Liquidity" localSheetId="10">#REF!</definedName>
    <definedName name="ER_Liquidity" localSheetId="6">#REF!</definedName>
    <definedName name="ER_Liquidity" localSheetId="17">#REF!</definedName>
    <definedName name="ER_Liquidity">#REF!</definedName>
    <definedName name="ER_NetDebt_EBITDA" localSheetId="16">'NetDebt to EBITDA'!$A$4:$I$20</definedName>
    <definedName name="ER_NetDebt_EBITDA" localSheetId="17">'Operating NetDebt to EBITDA '!$A$4:$G$36</definedName>
    <definedName name="ER_OpBorrowings2020">#REF!</definedName>
    <definedName name="ER_OpBorrowingsQ12020" localSheetId="18">Borrowings!$A$3:$G$18</definedName>
    <definedName name="ER_OpBorrowsWeighted">#REF!</definedName>
    <definedName name="ER_Operating_Cost_per_Day" localSheetId="6">'Operating cost'!$A$4:$K$9</definedName>
    <definedName name="ER_Operating_Cost_per_Day">#REF!</definedName>
    <definedName name="ER_OperatingOwnedDays" localSheetId="15">#REF!</definedName>
    <definedName name="ER_OperatingOwnedDays" localSheetId="14">#REF!</definedName>
    <definedName name="ER_OperatingOwnedDays" localSheetId="12">#REF!</definedName>
    <definedName name="ER_OperatingOwnedDays" localSheetId="5">#REF!</definedName>
    <definedName name="ER_OperatingOwnedDays" localSheetId="4">#REF!</definedName>
    <definedName name="ER_OperatingOwnedDays" localSheetId="1">#REF!</definedName>
    <definedName name="ER_OperatingOwnedDays" localSheetId="3">#REF!</definedName>
    <definedName name="ER_OperatingOwnedDays" localSheetId="11">#REF!</definedName>
    <definedName name="ER_OperatingOwnedDays" localSheetId="10">#REF!</definedName>
    <definedName name="ER_OperatingOwnedDays" localSheetId="16">#REF!</definedName>
    <definedName name="ER_OperatingOwnedDays" localSheetId="6">#REF!</definedName>
    <definedName name="ER_OperatingOwnedDays" localSheetId="17">#REF!</definedName>
    <definedName name="ER_OperatingOwnedDays" localSheetId="7">#REF!</definedName>
    <definedName name="ER_OperatingOwnedDays">#REF!</definedName>
    <definedName name="ER_OPEX_PercentageChangeYTD" localSheetId="12">[6]ER_FinSummary!#REF!</definedName>
    <definedName name="ER_OPEX_PercentageChangeYTD" localSheetId="5">[6]ER_FinSummary!#REF!</definedName>
    <definedName name="ER_OPEX_PercentageChangeYTD" localSheetId="1">[6]ER_FinSummary!#REF!</definedName>
    <definedName name="ER_OPEX_PercentageChangeYTD" localSheetId="3">[6]ER_FinSummary!#REF!</definedName>
    <definedName name="ER_OPEX_PercentageChangeYTD" localSheetId="11">[6]ER_FinSummary!#REF!</definedName>
    <definedName name="ER_OPEX_PercentageChangeYTD" localSheetId="16">[6]ER_FinSummary!#REF!</definedName>
    <definedName name="ER_OPEX_PercentageChangeYTD" localSheetId="17">[6]ER_FinSummary!#REF!</definedName>
    <definedName name="ER_OPEX_PercentageChangeYTD" localSheetId="7">[1]ER_FinSummary!#REF!</definedName>
    <definedName name="ER_OPEX_PercentageChangeYTD">[6]ER_FinSummary!#REF!</definedName>
    <definedName name="ER_OPEX_Q42015" localSheetId="7">[7]ER_FinSummary!$C$5</definedName>
    <definedName name="ER_OPEX_Q42015">[6]ER_FinSummary!$D$5</definedName>
    <definedName name="ER_OPEX_YTD2015" localSheetId="7">[7]ER_FinSummary!$K$5</definedName>
    <definedName name="ER_OPEX_YTD2015">[8]MDA_FinSummary!$G$5</definedName>
    <definedName name="ER_OpLease_Q42015" localSheetId="7">[7]ER_FinSummary!$C$8</definedName>
    <definedName name="ER_OpLease_Q42015">[6]ER_FinSummary!$D$8</definedName>
    <definedName name="ER_OpLease_YTD2015" localSheetId="7">[7]ER_FinSummary!$K$8</definedName>
    <definedName name="ER_OpLease_YTD2015">[8]MDA_FinSummary!$G$10</definedName>
    <definedName name="ER_PL">#REF!</definedName>
    <definedName name="ER_Refinancing_Q42015" localSheetId="12">[6]ER_FinSummary!#REF!</definedName>
    <definedName name="ER_Refinancing_Q42015" localSheetId="5">[6]ER_FinSummary!#REF!</definedName>
    <definedName name="ER_Refinancing_Q42015" localSheetId="1">[6]ER_FinSummary!#REF!</definedName>
    <definedName name="ER_Refinancing_Q42015" localSheetId="3">[6]ER_FinSummary!#REF!</definedName>
    <definedName name="ER_Refinancing_Q42015" localSheetId="11">[6]ER_FinSummary!#REF!</definedName>
    <definedName name="ER_Refinancing_Q42015" localSheetId="16">[6]ER_FinSummary!#REF!</definedName>
    <definedName name="ER_Refinancing_Q42015" localSheetId="17">[6]ER_FinSummary!#REF!</definedName>
    <definedName name="ER_Refinancing_Q42015" localSheetId="7">[7]ER_FinSummary!#REF!</definedName>
    <definedName name="ER_Refinancing_Q42015">[6]ER_FinSummary!#REF!</definedName>
    <definedName name="ER_Refinancing_YTD2015" localSheetId="12">[6]ER_FinSummary!#REF!</definedName>
    <definedName name="ER_Refinancing_YTD2015" localSheetId="11">[6]ER_FinSummary!#REF!</definedName>
    <definedName name="ER_Refinancing_YTD2015" localSheetId="16">[6]ER_FinSummary!#REF!</definedName>
    <definedName name="ER_Refinancing_YTD2015" localSheetId="17">[6]ER_FinSummary!#REF!</definedName>
    <definedName name="ER_Refinancing_YTD2015" localSheetId="7">[7]ER_FinSummary!#REF!</definedName>
    <definedName name="ER_Refinancing_YTD2015">[6]ER_FinSummary!#REF!</definedName>
    <definedName name="ER_RevDDrev" localSheetId="15">#REF!</definedName>
    <definedName name="ER_RevDDrev" localSheetId="14">#REF!</definedName>
    <definedName name="ER_RevDDrev" localSheetId="12">#REF!</definedName>
    <definedName name="ER_RevDDrev" localSheetId="5">#REF!</definedName>
    <definedName name="ER_RevDDrev" localSheetId="4">#REF!</definedName>
    <definedName name="ER_RevDDrev" localSheetId="1">#REF!</definedName>
    <definedName name="ER_RevDDrev" localSheetId="3">#REF!</definedName>
    <definedName name="ER_RevDDrev" localSheetId="11">#REF!</definedName>
    <definedName name="ER_RevDDrev" localSheetId="10">#REF!</definedName>
    <definedName name="ER_RevDDrev" localSheetId="16">#REF!</definedName>
    <definedName name="ER_RevDDrev" localSheetId="6">#REF!</definedName>
    <definedName name="ER_RevDDrev" localSheetId="17">#REF!</definedName>
    <definedName name="ER_RevDDrev" localSheetId="7">#REF!</definedName>
    <definedName name="ER_RevDDrev">#REF!</definedName>
    <definedName name="ER_RevDDrev_revised" localSheetId="15">#REF!</definedName>
    <definedName name="ER_RevDDrev_revised" localSheetId="14">#REF!</definedName>
    <definedName name="ER_RevDDrev_revised" localSheetId="12">#REF!</definedName>
    <definedName name="ER_RevDDrev_revised" localSheetId="5">#REF!</definedName>
    <definedName name="ER_RevDDrev_revised" localSheetId="4">#REF!</definedName>
    <definedName name="ER_RevDDrev_revised" localSheetId="1">#REF!</definedName>
    <definedName name="ER_RevDDrev_revised" localSheetId="3">#REF!</definedName>
    <definedName name="ER_RevDDrev_revised" localSheetId="11">#REF!</definedName>
    <definedName name="ER_RevDDrev_revised" localSheetId="10">#REF!</definedName>
    <definedName name="ER_RevDDrev_revised" localSheetId="16">#REF!</definedName>
    <definedName name="ER_RevDDrev_revised" localSheetId="6">#REF!</definedName>
    <definedName name="ER_RevDDrev_revised" localSheetId="17">#REF!</definedName>
    <definedName name="ER_RevDDrev_revised" localSheetId="7">#REF!</definedName>
    <definedName name="ER_RevDDrev_revised">#REF!</definedName>
    <definedName name="ER_RevDDrevised" localSheetId="15">#REF!</definedName>
    <definedName name="ER_RevDDrevised" localSheetId="14">#REF!</definedName>
    <definedName name="ER_RevDDrevised" localSheetId="12">#REF!</definedName>
    <definedName name="ER_RevDDrevised" localSheetId="5">#REF!</definedName>
    <definedName name="ER_RevDDrevised" localSheetId="4">#REF!</definedName>
    <definedName name="ER_RevDDrevised" localSheetId="1">#REF!</definedName>
    <definedName name="ER_RevDDrevised" localSheetId="3">#REF!</definedName>
    <definedName name="ER_RevDDrevised" localSheetId="11">#REF!</definedName>
    <definedName name="ER_RevDDrevised" localSheetId="10">#REF!</definedName>
    <definedName name="ER_RevDDrevised" localSheetId="16">#REF!</definedName>
    <definedName name="ER_RevDDrevised" localSheetId="6">#REF!</definedName>
    <definedName name="ER_RevDDrevised" localSheetId="17">#REF!</definedName>
    <definedName name="ER_RevDDrevised" localSheetId="7">#REF!</definedName>
    <definedName name="ER_RevDDrevised">#REF!</definedName>
    <definedName name="ER_Revenue_PercentageChangeYTD" localSheetId="12">[6]ER_FinSummary!#REF!</definedName>
    <definedName name="ER_Revenue_PercentageChangeYTD" localSheetId="5">[6]ER_FinSummary!#REF!</definedName>
    <definedName name="ER_Revenue_PercentageChangeYTD" localSheetId="1">[6]ER_FinSummary!#REF!</definedName>
    <definedName name="ER_Revenue_PercentageChangeYTD" localSheetId="3">[6]ER_FinSummary!#REF!</definedName>
    <definedName name="ER_Revenue_PercentageChangeYTD" localSheetId="11">[6]ER_FinSummary!#REF!</definedName>
    <definedName name="ER_Revenue_PercentageChangeYTD" localSheetId="16">[6]ER_FinSummary!#REF!</definedName>
    <definedName name="ER_Revenue_PercentageChangeYTD" localSheetId="17">[6]ER_FinSummary!#REF!</definedName>
    <definedName name="ER_Revenue_PercentageChangeYTD" localSheetId="7">[1]ER_FinSummary!#REF!</definedName>
    <definedName name="ER_Revenue_PercentageChangeYTD">[6]ER_FinSummary!#REF!</definedName>
    <definedName name="ER_Revenue_Q4" localSheetId="7">[7]ER_FinSummary!$C$4</definedName>
    <definedName name="ER_Revenue_Q4">[6]ER_FinSummary!$D$4</definedName>
    <definedName name="ER_Revenue_YTD" localSheetId="7">[7]ER_FinSummary!$K$4</definedName>
    <definedName name="ER_Revenue_YTD">[8]MDA_FinSummary!$G$4</definedName>
    <definedName name="ER_SEG_REV">#REF!</definedName>
    <definedName name="ER_Utilization_Q42014" localSheetId="15">'[3]Vessel Utilization'!#REF!</definedName>
    <definedName name="ER_Utilization_Q42014" localSheetId="14">'[3]Vessel Utilization'!#REF!</definedName>
    <definedName name="ER_Utilization_Q42014" localSheetId="5">'Asset Utilization'!#REF!</definedName>
    <definedName name="ER_Utilization_Q42014" localSheetId="4">'[9]Vessel Utilization'!#REF!</definedName>
    <definedName name="ER_Utilization_Q42014" localSheetId="1">'[3]Vessel Utilization'!#REF!</definedName>
    <definedName name="ER_Utilization_Q42014" localSheetId="3">'[3]Vessel Utilization'!#REF!</definedName>
    <definedName name="ER_Utilization_Q42014" localSheetId="11">'[3]Vessel Utilization'!#REF!</definedName>
    <definedName name="ER_Utilization_Q42014" localSheetId="10">'[3]Vessel Utilization'!#REF!</definedName>
    <definedName name="ER_Utilization_Q42014" localSheetId="6">'[9]Vessel Utilization'!#REF!</definedName>
    <definedName name="ER_Utilization_Q42014" localSheetId="17">'[2]Vessel Utilization'!#REF!</definedName>
    <definedName name="ER_Utilization_Q42014" localSheetId="7">[10]MDA_VesselUtilization!#REF!</definedName>
    <definedName name="ER_Utilization_Q42014">#REF!</definedName>
    <definedName name="ER_Utilization_YTD2014" localSheetId="5">'Asset Utilization'!$G$14</definedName>
    <definedName name="ER_Utilization_YTD2014" localSheetId="7">[10]MDA_VesselUtilization!#REF!</definedName>
    <definedName name="ER_Utilization_YTD2014">#REF!</definedName>
    <definedName name="ER_VesselUtilization" localSheetId="5">'Asset Utilization'!$A$6:$L$14</definedName>
    <definedName name="ER_VesselUtilization">#REF!</definedName>
    <definedName name="ER_VesselUtilization_Q4" localSheetId="15">'[3]Vessel Utilization'!$T$14</definedName>
    <definedName name="ER_VesselUtilization_Q4" localSheetId="14">'[3]Vessel Utilization'!$T$14</definedName>
    <definedName name="ER_VesselUtilization_Q4" localSheetId="5">'Asset Utilization'!$U$14</definedName>
    <definedName name="ER_VesselUtilization_Q4" localSheetId="4">'[9]Vessel Utilization'!$K$12</definedName>
    <definedName name="ER_VesselUtilization_Q4" localSheetId="1">'[3]Vessel Utilization'!$T$14</definedName>
    <definedName name="ER_VesselUtilization_Q4" localSheetId="3">'[3]Vessel Utilization'!$T$14</definedName>
    <definedName name="ER_VesselUtilization_Q4" localSheetId="11">'[3]Vessel Utilization'!$T$14</definedName>
    <definedName name="ER_VesselUtilization_Q4" localSheetId="10">'[3]Vessel Utilization'!$T$14</definedName>
    <definedName name="ER_VesselUtilization_Q4" localSheetId="6">'[9]Vessel Utilization'!$K$12</definedName>
    <definedName name="ER_VesselUtilization_Q4" localSheetId="17">'[2]Vessel Utilization'!$U$14</definedName>
    <definedName name="ER_VesselUtilization_Q4" localSheetId="7">[10]MDA_VesselUtilization!#REF!</definedName>
    <definedName name="ER_VesselUtilization_Q4">#REF!</definedName>
    <definedName name="ER_VesselUtilization_YTD" localSheetId="15">'[3]Vessel Utilization'!#REF!</definedName>
    <definedName name="ER_VesselUtilization_YTD" localSheetId="14">'[3]Vessel Utilization'!#REF!</definedName>
    <definedName name="ER_VesselUtilization_YTD" localSheetId="12">[6]ER_VesselUtilization!#REF!</definedName>
    <definedName name="ER_VesselUtilization_YTD" localSheetId="5">'Asset Utilization'!#REF!</definedName>
    <definedName name="ER_VesselUtilization_YTD" localSheetId="4">'[9]Vessel Utilization'!#REF!</definedName>
    <definedName name="ER_VesselUtilization_YTD" localSheetId="1">'[3]Vessel Utilization'!#REF!</definedName>
    <definedName name="ER_VesselUtilization_YTD" localSheetId="3">'[3]Vessel Utilization'!#REF!</definedName>
    <definedName name="ER_VesselUtilization_YTD" localSheetId="11">[6]ER_VesselUtilization!#REF!</definedName>
    <definedName name="ER_VesselUtilization_YTD" localSheetId="10">'[3]Vessel Utilization'!#REF!</definedName>
    <definedName name="ER_VesselUtilization_YTD" localSheetId="16">[6]ER_VesselUtilization!#REF!</definedName>
    <definedName name="ER_VesselUtilization_YTD" localSheetId="6">'[9]Vessel Utilization'!#REF!</definedName>
    <definedName name="ER_VesselUtilization_YTD" localSheetId="17">[6]ER_VesselUtilization!#REF!</definedName>
    <definedName name="ER_VesselUtilization_YTD" localSheetId="7">[10]MDA_VesselUtilization!#REF!</definedName>
    <definedName name="ER_VesselUtilization_YTD">#REF!</definedName>
    <definedName name="ER_VesselUtilizationQ12020" localSheetId="5">'Asset Utilization'!$A$6:$G$14</definedName>
    <definedName name="ER_VesselUtilizationQ12020">#REF!</definedName>
    <definedName name="FFO_PER_SEGMENT" localSheetId="12">'Adjusted EPS segment'!$B$22:$I$29</definedName>
    <definedName name="FFO_PER_SEGMENT" localSheetId="11">'FFO - segment'!$A$3:$H$15</definedName>
    <definedName name="FFO_PER_SEGMENT">#REF!</definedName>
    <definedName name="FLEETTABLE" localSheetId="4">'Condensed Fleet Table'!$A$6:$F$12</definedName>
    <definedName name="FLEETTABLE">#REF!</definedName>
    <definedName name="FN_AcquisitionofSeaspan_T1" localSheetId="15">#REF!</definedName>
    <definedName name="FN_AcquisitionofSeaspan_T1" localSheetId="14">#REF!</definedName>
    <definedName name="FN_AcquisitionofSeaspan_T1" localSheetId="12">#REF!</definedName>
    <definedName name="FN_AcquisitionofSeaspan_T1" localSheetId="5">#REF!</definedName>
    <definedName name="FN_AcquisitionofSeaspan_T1" localSheetId="4">#REF!</definedName>
    <definedName name="FN_AcquisitionofSeaspan_T1" localSheetId="1">#REF!</definedName>
    <definedName name="FN_AcquisitionofSeaspan_T1" localSheetId="3">#REF!</definedName>
    <definedName name="FN_AcquisitionofSeaspan_T1" localSheetId="11">#REF!</definedName>
    <definedName name="FN_AcquisitionofSeaspan_T1" localSheetId="10">#REF!</definedName>
    <definedName name="FN_AcquisitionofSeaspan_T1" localSheetId="16">#REF!</definedName>
    <definedName name="FN_AcquisitionofSeaspan_T1" localSheetId="6">#REF!</definedName>
    <definedName name="FN_AcquisitionofSeaspan_T1" localSheetId="17">#REF!</definedName>
    <definedName name="FN_AcquisitionofSeaspan_T1" localSheetId="7">#REF!</definedName>
    <definedName name="FN_AcquisitionofSeaspan_T1">#REF!</definedName>
    <definedName name="FN_Commit_Leases" localSheetId="15">#REF!</definedName>
    <definedName name="FN_Commit_Leases" localSheetId="14">#REF!</definedName>
    <definedName name="FN_Commit_Leases" localSheetId="12">#REF!</definedName>
    <definedName name="FN_Commit_Leases" localSheetId="5">#REF!</definedName>
    <definedName name="FN_Commit_Leases" localSheetId="4">#REF!</definedName>
    <definedName name="FN_Commit_Leases" localSheetId="1">#REF!</definedName>
    <definedName name="FN_Commit_Leases" localSheetId="3">#REF!</definedName>
    <definedName name="FN_Commit_Leases" localSheetId="11">#REF!</definedName>
    <definedName name="FN_Commit_Leases" localSheetId="10">#REF!</definedName>
    <definedName name="FN_Commit_Leases" localSheetId="16">#REF!</definedName>
    <definedName name="FN_Commit_Leases" localSheetId="6">#REF!</definedName>
    <definedName name="FN_Commit_Leases" localSheetId="17">#REF!</definedName>
    <definedName name="FN_Commit_Leases" localSheetId="7">#REF!</definedName>
    <definedName name="FN_Commit_Leases">#REF!</definedName>
    <definedName name="FN_Commit_Rev" localSheetId="15">#REF!</definedName>
    <definedName name="FN_Commit_Rev" localSheetId="14">#REF!</definedName>
    <definedName name="FN_Commit_Rev" localSheetId="12">#REF!</definedName>
    <definedName name="FN_Commit_Rev" localSheetId="5">#REF!</definedName>
    <definedName name="FN_Commit_Rev" localSheetId="4">#REF!</definedName>
    <definedName name="FN_Commit_Rev" localSheetId="1">#REF!</definedName>
    <definedName name="FN_Commit_Rev" localSheetId="3">#REF!</definedName>
    <definedName name="FN_Commit_Rev" localSheetId="11">#REF!</definedName>
    <definedName name="FN_Commit_Rev" localSheetId="10">#REF!</definedName>
    <definedName name="FN_Commit_Rev" localSheetId="16">#REF!</definedName>
    <definedName name="FN_Commit_Rev" localSheetId="6">#REF!</definedName>
    <definedName name="FN_Commit_Rev" localSheetId="17">#REF!</definedName>
    <definedName name="FN_Commit_Rev" localSheetId="7">#REF!</definedName>
    <definedName name="FN_Commit_Rev">#REF!</definedName>
    <definedName name="FN_Commit_VUC" localSheetId="15">#REF!</definedName>
    <definedName name="FN_Commit_VUC" localSheetId="14">#REF!</definedName>
    <definedName name="FN_Commit_VUC" localSheetId="12">#REF!</definedName>
    <definedName name="FN_Commit_VUC" localSheetId="5">#REF!</definedName>
    <definedName name="FN_Commit_VUC" localSheetId="4">#REF!</definedName>
    <definedName name="FN_Commit_VUC" localSheetId="1">#REF!</definedName>
    <definedName name="FN_Commit_VUC" localSheetId="3">#REF!</definedName>
    <definedName name="FN_Commit_VUC" localSheetId="11">#REF!</definedName>
    <definedName name="FN_Commit_VUC" localSheetId="10">#REF!</definedName>
    <definedName name="FN_Commit_VUC" localSheetId="16">#REF!</definedName>
    <definedName name="FN_Commit_VUC" localSheetId="6">#REF!</definedName>
    <definedName name="FN_Commit_VUC" localSheetId="17">#REF!</definedName>
    <definedName name="FN_Commit_VUC" localSheetId="7">#REF!</definedName>
    <definedName name="FN_Commit_VUC">#REF!</definedName>
    <definedName name="FN_Commitmentsandcontingent_T1" localSheetId="15">#REF!</definedName>
    <definedName name="FN_Commitmentsandcontingent_T1" localSheetId="14">#REF!</definedName>
    <definedName name="FN_Commitmentsandcontingent_T1" localSheetId="5">#REF!</definedName>
    <definedName name="FN_Commitmentsandcontingent_T1" localSheetId="4">#REF!</definedName>
    <definedName name="FN_Commitmentsandcontingent_T1" localSheetId="1">#REF!</definedName>
    <definedName name="FN_Commitmentsandcontingent_T1" localSheetId="3">#REF!</definedName>
    <definedName name="FN_Commitmentsandcontingent_T1" localSheetId="11">#REF!</definedName>
    <definedName name="FN_Commitmentsandcontingent_T1" localSheetId="10">#REF!</definedName>
    <definedName name="FN_Commitmentsandcontingent_T1" localSheetId="16">#REF!</definedName>
    <definedName name="FN_Commitmentsandcontingent_T1" localSheetId="6">#REF!</definedName>
    <definedName name="FN_Commitmentsandcontingent_T1" localSheetId="17">#REF!</definedName>
    <definedName name="FN_Commitmentsandcontingent_T1" localSheetId="7">#REF!</definedName>
    <definedName name="FN_Commitmentsandcontingent_T1">#REF!</definedName>
    <definedName name="FN_CommitmentsAndcontingent_T2" localSheetId="15">#REF!</definedName>
    <definedName name="FN_CommitmentsAndcontingent_T2" localSheetId="14">#REF!</definedName>
    <definedName name="FN_CommitmentsAndcontingent_T2" localSheetId="5">#REF!</definedName>
    <definedName name="FN_CommitmentsAndcontingent_T2" localSheetId="4">#REF!</definedName>
    <definedName name="FN_CommitmentsAndcontingent_T2" localSheetId="1">#REF!</definedName>
    <definedName name="FN_CommitmentsAndcontingent_T2" localSheetId="3">#REF!</definedName>
    <definedName name="FN_CommitmentsAndcontingent_T2" localSheetId="11">#REF!</definedName>
    <definedName name="FN_CommitmentsAndcontingent_T2" localSheetId="10">#REF!</definedName>
    <definedName name="FN_CommitmentsAndcontingent_T2" localSheetId="16">#REF!</definedName>
    <definedName name="FN_CommitmentsAndcontingent_T2" localSheetId="6">#REF!</definedName>
    <definedName name="FN_CommitmentsAndcontingent_T2" localSheetId="17">#REF!</definedName>
    <definedName name="FN_CommitmentsAndcontingent_T2" localSheetId="7">#REF!</definedName>
    <definedName name="FN_CommitmentsAndcontingent_T2">#REF!</definedName>
    <definedName name="FN_Concentrations" localSheetId="15">#REF!</definedName>
    <definedName name="FN_Concentrations" localSheetId="14">#REF!</definedName>
    <definedName name="FN_Concentrations" localSheetId="5">#REF!</definedName>
    <definedName name="FN_Concentrations" localSheetId="4">#REF!</definedName>
    <definedName name="FN_Concentrations" localSheetId="1">#REF!</definedName>
    <definedName name="FN_Concentrations" localSheetId="3">#REF!</definedName>
    <definedName name="FN_Concentrations" localSheetId="11">#REF!</definedName>
    <definedName name="FN_Concentrations" localSheetId="10">#REF!</definedName>
    <definedName name="FN_Concentrations" localSheetId="16">#REF!</definedName>
    <definedName name="FN_Concentrations" localSheetId="6">#REF!</definedName>
    <definedName name="FN_Concentrations" localSheetId="17">#REF!</definedName>
    <definedName name="FN_Concentrations" localSheetId="7">#REF!</definedName>
    <definedName name="FN_Concentrations">#REF!</definedName>
    <definedName name="FN_DfdCharges" localSheetId="15">#REF!</definedName>
    <definedName name="FN_DfdCharges" localSheetId="14">#REF!</definedName>
    <definedName name="FN_DfdCharges" localSheetId="5">#REF!</definedName>
    <definedName name="FN_DfdCharges" localSheetId="4">#REF!</definedName>
    <definedName name="FN_DfdCharges" localSheetId="1">#REF!</definedName>
    <definedName name="FN_DfdCharges" localSheetId="3">#REF!</definedName>
    <definedName name="FN_DfdCharges" localSheetId="11">#REF!</definedName>
    <definedName name="FN_DfdCharges" localSheetId="10">#REF!</definedName>
    <definedName name="FN_DfdCharges" localSheetId="16">#REF!</definedName>
    <definedName name="FN_DfdCharges" localSheetId="6">#REF!</definedName>
    <definedName name="FN_DfdCharges" localSheetId="17">#REF!</definedName>
    <definedName name="FN_DfdCharges" localSheetId="7">#REF!</definedName>
    <definedName name="FN_DfdCharges">#REF!</definedName>
    <definedName name="FN_DfdRevenue" localSheetId="15">#REF!</definedName>
    <definedName name="FN_DfdRevenue" localSheetId="14">#REF!</definedName>
    <definedName name="FN_DfdRevenue" localSheetId="5">#REF!</definedName>
    <definedName name="FN_DfdRevenue" localSheetId="4">#REF!</definedName>
    <definedName name="FN_DfdRevenue" localSheetId="1">#REF!</definedName>
    <definedName name="FN_DfdRevenue" localSheetId="3">#REF!</definedName>
    <definedName name="FN_DfdRevenue" localSheetId="11">#REF!</definedName>
    <definedName name="FN_DfdRevenue" localSheetId="10">#REF!</definedName>
    <definedName name="FN_DfdRevenue" localSheetId="16">#REF!</definedName>
    <definedName name="FN_DfdRevenue" localSheetId="6">#REF!</definedName>
    <definedName name="FN_DfdRevenue" localSheetId="17">#REF!</definedName>
    <definedName name="FN_DfdRevenue" localSheetId="7">#REF!</definedName>
    <definedName name="FN_DfdRevenue">#REF!</definedName>
    <definedName name="FN_Earningspershare_T1" localSheetId="15">#REF!</definedName>
    <definedName name="FN_Earningspershare_T1" localSheetId="14">#REF!</definedName>
    <definedName name="FN_Earningspershare_T1" localSheetId="5">#REF!</definedName>
    <definedName name="FN_Earningspershare_T1" localSheetId="4">#REF!</definedName>
    <definedName name="FN_Earningspershare_T1" localSheetId="1">#REF!</definedName>
    <definedName name="FN_Earningspershare_T1" localSheetId="3">#REF!</definedName>
    <definedName name="FN_Earningspershare_T1" localSheetId="11">#REF!</definedName>
    <definedName name="FN_Earningspershare_T1" localSheetId="10">#REF!</definedName>
    <definedName name="FN_Earningspershare_T1" localSheetId="16">#REF!</definedName>
    <definedName name="FN_Earningspershare_T1" localSheetId="6">#REF!</definedName>
    <definedName name="FN_Earningspershare_T1" localSheetId="17">#REF!</definedName>
    <definedName name="FN_Earningspershare_T1" localSheetId="7">#REF!</definedName>
    <definedName name="FN_Earningspershare_T1">#REF!</definedName>
    <definedName name="FN_Earningspershare_T2" localSheetId="15">#REF!</definedName>
    <definedName name="FN_Earningspershare_T2" localSheetId="14">#REF!</definedName>
    <definedName name="FN_Earningspershare_T2" localSheetId="5">#REF!</definedName>
    <definedName name="FN_Earningspershare_T2" localSheetId="4">#REF!</definedName>
    <definedName name="FN_Earningspershare_T2" localSheetId="1">#REF!</definedName>
    <definedName name="FN_Earningspershare_T2" localSheetId="3">#REF!</definedName>
    <definedName name="FN_Earningspershare_T2" localSheetId="11">#REF!</definedName>
    <definedName name="FN_Earningspershare_T2" localSheetId="10">#REF!</definedName>
    <definedName name="FN_Earningspershare_T2" localSheetId="16">#REF!</definedName>
    <definedName name="FN_Earningspershare_T2" localSheetId="6">#REF!</definedName>
    <definedName name="FN_Earningspershare_T2" localSheetId="17">#REF!</definedName>
    <definedName name="FN_Earningspershare_T2" localSheetId="7">#REF!</definedName>
    <definedName name="FN_Earningspershare_T2">#REF!</definedName>
    <definedName name="FN_Earningspershare_T3" localSheetId="15">#REF!</definedName>
    <definedName name="FN_Earningspershare_T3" localSheetId="14">#REF!</definedName>
    <definedName name="FN_Earningspershare_T3" localSheetId="5">#REF!</definedName>
    <definedName name="FN_Earningspershare_T3" localSheetId="4">#REF!</definedName>
    <definedName name="FN_Earningspershare_T3" localSheetId="1">#REF!</definedName>
    <definedName name="FN_Earningspershare_T3" localSheetId="3">#REF!</definedName>
    <definedName name="FN_Earningspershare_T3" localSheetId="11">#REF!</definedName>
    <definedName name="FN_Earningspershare_T3" localSheetId="10">#REF!</definedName>
    <definedName name="FN_Earningspershare_T3" localSheetId="16">#REF!</definedName>
    <definedName name="FN_Earningspershare_T3" localSheetId="6">#REF!</definedName>
    <definedName name="FN_Earningspershare_T3" localSheetId="17">#REF!</definedName>
    <definedName name="FN_Earningspershare_T3" localSheetId="7">#REF!</definedName>
    <definedName name="FN_Earningspershare_T3">#REF!</definedName>
    <definedName name="FN_EPS_QTR" localSheetId="15">#REF!</definedName>
    <definedName name="FN_EPS_QTR" localSheetId="14">#REF!</definedName>
    <definedName name="FN_EPS_QTR" localSheetId="5">#REF!</definedName>
    <definedName name="FN_EPS_QTR" localSheetId="4">#REF!</definedName>
    <definedName name="FN_EPS_QTR" localSheetId="1">#REF!</definedName>
    <definedName name="FN_EPS_QTR" localSheetId="3">#REF!</definedName>
    <definedName name="FN_EPS_QTR" localSheetId="11">#REF!</definedName>
    <definedName name="FN_EPS_QTR" localSheetId="10">#REF!</definedName>
    <definedName name="FN_EPS_QTR" localSheetId="16">#REF!</definedName>
    <definedName name="FN_EPS_QTR" localSheetId="6">#REF!</definedName>
    <definedName name="FN_EPS_QTR" localSheetId="17">#REF!</definedName>
    <definedName name="FN_EPS_QTR" localSheetId="7">#REF!</definedName>
    <definedName name="FN_EPS_QTR">#REF!</definedName>
    <definedName name="FN_EPS_YTD" localSheetId="15">#REF!</definedName>
    <definedName name="FN_EPS_YTD" localSheetId="14">#REF!</definedName>
    <definedName name="FN_EPS_YTD" localSheetId="5">#REF!</definedName>
    <definedName name="FN_EPS_YTD" localSheetId="4">#REF!</definedName>
    <definedName name="FN_EPS_YTD" localSheetId="1">#REF!</definedName>
    <definedName name="FN_EPS_YTD" localSheetId="3">#REF!</definedName>
    <definedName name="FN_EPS_YTD" localSheetId="11">#REF!</definedName>
    <definedName name="FN_EPS_YTD" localSheetId="10">#REF!</definedName>
    <definedName name="FN_EPS_YTD" localSheetId="16">#REF!</definedName>
    <definedName name="FN_EPS_YTD" localSheetId="6">#REF!</definedName>
    <definedName name="FN_EPS_YTD" localSheetId="17">#REF!</definedName>
    <definedName name="FN_EPS_YTD" localSheetId="7">#REF!</definedName>
    <definedName name="FN_EPS_YTD">#REF!</definedName>
    <definedName name="FN_Financialinstruments_T1" localSheetId="15">#REF!</definedName>
    <definedName name="FN_Financialinstruments_T1" localSheetId="14">#REF!</definedName>
    <definedName name="FN_Financialinstruments_T1" localSheetId="5">#REF!</definedName>
    <definedName name="FN_Financialinstruments_T1" localSheetId="4">#REF!</definedName>
    <definedName name="FN_Financialinstruments_T1" localSheetId="1">#REF!</definedName>
    <definedName name="FN_Financialinstruments_T1" localSheetId="3">#REF!</definedName>
    <definedName name="FN_Financialinstruments_T1" localSheetId="11">#REF!</definedName>
    <definedName name="FN_Financialinstruments_T1" localSheetId="10">#REF!</definedName>
    <definedName name="FN_Financialinstruments_T1" localSheetId="16">#REF!</definedName>
    <definedName name="FN_Financialinstruments_T1" localSheetId="6">#REF!</definedName>
    <definedName name="FN_Financialinstruments_T1" localSheetId="17">#REF!</definedName>
    <definedName name="FN_Financialinstruments_T1" localSheetId="7">#REF!</definedName>
    <definedName name="FN_Financialinstruments_T1">#REF!</definedName>
    <definedName name="FN_Financialinstruments_T2" localSheetId="15">#REF!</definedName>
    <definedName name="FN_Financialinstruments_T2" localSheetId="14">#REF!</definedName>
    <definedName name="FN_Financialinstruments_T2" localSheetId="5">#REF!</definedName>
    <definedName name="FN_Financialinstruments_T2" localSheetId="4">#REF!</definedName>
    <definedName name="FN_Financialinstruments_T2" localSheetId="1">#REF!</definedName>
    <definedName name="FN_Financialinstruments_T2" localSheetId="3">#REF!</definedName>
    <definedName name="FN_Financialinstruments_T2" localSheetId="11">#REF!</definedName>
    <definedName name="FN_Financialinstruments_T2" localSheetId="10">#REF!</definedName>
    <definedName name="FN_Financialinstruments_T2" localSheetId="16">#REF!</definedName>
    <definedName name="FN_Financialinstruments_T2" localSheetId="6">#REF!</definedName>
    <definedName name="FN_Financialinstruments_T2" localSheetId="17">#REF!</definedName>
    <definedName name="FN_Financialinstruments_T2" localSheetId="7">#REF!</definedName>
    <definedName name="FN_Financialinstruments_T2">#REF!</definedName>
    <definedName name="FN_Financialinstruments_T3" localSheetId="15">#REF!</definedName>
    <definedName name="FN_Financialinstruments_T3" localSheetId="14">#REF!</definedName>
    <definedName name="FN_Financialinstruments_T3" localSheetId="5">#REF!</definedName>
    <definedName name="FN_Financialinstruments_T3" localSheetId="4">#REF!</definedName>
    <definedName name="FN_Financialinstruments_T3" localSheetId="1">#REF!</definedName>
    <definedName name="FN_Financialinstruments_T3" localSheetId="3">#REF!</definedName>
    <definedName name="FN_Financialinstruments_T3" localSheetId="11">#REF!</definedName>
    <definedName name="FN_Financialinstruments_T3" localSheetId="10">#REF!</definedName>
    <definedName name="FN_Financialinstruments_T3" localSheetId="16">#REF!</definedName>
    <definedName name="FN_Financialinstruments_T3" localSheetId="6">#REF!</definedName>
    <definedName name="FN_Financialinstruments_T3" localSheetId="17">#REF!</definedName>
    <definedName name="FN_Financialinstruments_T3" localSheetId="7">#REF!</definedName>
    <definedName name="FN_Financialinstruments_T3">#REF!</definedName>
    <definedName name="FN_Financialinstruments_T4" localSheetId="15">#REF!</definedName>
    <definedName name="FN_Financialinstruments_T4" localSheetId="14">#REF!</definedName>
    <definedName name="FN_Financialinstruments_T4" localSheetId="5">#REF!</definedName>
    <definedName name="FN_Financialinstruments_T4" localSheetId="4">#REF!</definedName>
    <definedName name="FN_Financialinstruments_T4" localSheetId="1">#REF!</definedName>
    <definedName name="FN_Financialinstruments_T4" localSheetId="3">#REF!</definedName>
    <definedName name="FN_Financialinstruments_T4" localSheetId="11">#REF!</definedName>
    <definedName name="FN_Financialinstruments_T4" localSheetId="10">#REF!</definedName>
    <definedName name="FN_Financialinstruments_T4" localSheetId="16">#REF!</definedName>
    <definedName name="FN_Financialinstruments_T4" localSheetId="6">#REF!</definedName>
    <definedName name="FN_Financialinstruments_T4" localSheetId="17">#REF!</definedName>
    <definedName name="FN_Financialinstruments_T4" localSheetId="7">#REF!</definedName>
    <definedName name="FN_Financialinstruments_T4">#REF!</definedName>
    <definedName name="FN_Financialinstruments_T5" localSheetId="15">#REF!</definedName>
    <definedName name="FN_Financialinstruments_T5" localSheetId="14">#REF!</definedName>
    <definedName name="FN_Financialinstruments_T5" localSheetId="5">#REF!</definedName>
    <definedName name="FN_Financialinstruments_T5" localSheetId="4">#REF!</definedName>
    <definedName name="FN_Financialinstruments_T5" localSheetId="1">#REF!</definedName>
    <definedName name="FN_Financialinstruments_T5" localSheetId="3">#REF!</definedName>
    <definedName name="FN_Financialinstruments_T5" localSheetId="11">#REF!</definedName>
    <definedName name="FN_Financialinstruments_T5" localSheetId="10">#REF!</definedName>
    <definedName name="FN_Financialinstruments_T5" localSheetId="16">#REF!</definedName>
    <definedName name="FN_Financialinstruments_T5" localSheetId="6">#REF!</definedName>
    <definedName name="FN_Financialinstruments_T5" localSheetId="17">#REF!</definedName>
    <definedName name="FN_Financialinstruments_T5" localSheetId="7">#REF!</definedName>
    <definedName name="FN_Financialinstruments_T5">#REF!</definedName>
    <definedName name="FN_FinlInstr_FV" localSheetId="15">#REF!</definedName>
    <definedName name="FN_FinlInstr_FV" localSheetId="14">#REF!</definedName>
    <definedName name="FN_FinlInstr_FV" localSheetId="5">#REF!</definedName>
    <definedName name="FN_FinlInstr_FV" localSheetId="4">#REF!</definedName>
    <definedName name="FN_FinlInstr_FV" localSheetId="1">#REF!</definedName>
    <definedName name="FN_FinlInstr_FV" localSheetId="3">#REF!</definedName>
    <definedName name="FN_FinlInstr_FV" localSheetId="11">#REF!</definedName>
    <definedName name="FN_FinlInstr_FV" localSheetId="10">#REF!</definedName>
    <definedName name="FN_FinlInstr_FV" localSheetId="16">#REF!</definedName>
    <definedName name="FN_FinlInstr_FV" localSheetId="6">#REF!</definedName>
    <definedName name="FN_FinlInstr_FV" localSheetId="17">#REF!</definedName>
    <definedName name="FN_FinlInstr_FV" localSheetId="7">#REF!</definedName>
    <definedName name="FN_FinlInstr_FV">#REF!</definedName>
    <definedName name="FN_FinlInstr_GainLoss" localSheetId="15">#REF!</definedName>
    <definedName name="FN_FinlInstr_GainLoss" localSheetId="14">#REF!</definedName>
    <definedName name="FN_FinlInstr_GainLoss" localSheetId="5">#REF!</definedName>
    <definedName name="FN_FinlInstr_GainLoss" localSheetId="4">#REF!</definedName>
    <definedName name="FN_FinlInstr_GainLoss" localSheetId="1">#REF!</definedName>
    <definedName name="FN_FinlInstr_GainLoss" localSheetId="3">#REF!</definedName>
    <definedName name="FN_FinlInstr_GainLoss" localSheetId="11">#REF!</definedName>
    <definedName name="FN_FinlInstr_GainLoss" localSheetId="10">#REF!</definedName>
    <definedName name="FN_FinlInstr_GainLoss" localSheetId="16">#REF!</definedName>
    <definedName name="FN_FinlInstr_GainLoss" localSheetId="6">#REF!</definedName>
    <definedName name="FN_FinlInstr_GainLoss" localSheetId="17">#REF!</definedName>
    <definedName name="FN_FinlInstr_GainLoss" localSheetId="7">#REF!</definedName>
    <definedName name="FN_FinlInstr_GainLoss">#REF!</definedName>
    <definedName name="FN_FinlInstr_GrossNetCurrent" localSheetId="15">#REF!</definedName>
    <definedName name="FN_FinlInstr_GrossNetCurrent" localSheetId="14">#REF!</definedName>
    <definedName name="FN_FinlInstr_GrossNetCurrent" localSheetId="5">#REF!</definedName>
    <definedName name="FN_FinlInstr_GrossNetCurrent" localSheetId="4">#REF!</definedName>
    <definedName name="FN_FinlInstr_GrossNetCurrent" localSheetId="1">#REF!</definedName>
    <definedName name="FN_FinlInstr_GrossNetCurrent" localSheetId="3">#REF!</definedName>
    <definedName name="FN_FinlInstr_GrossNetCurrent" localSheetId="11">#REF!</definedName>
    <definedName name="FN_FinlInstr_GrossNetCurrent" localSheetId="10">#REF!</definedName>
    <definedName name="FN_FinlInstr_GrossNetCurrent" localSheetId="16">#REF!</definedName>
    <definedName name="FN_FinlInstr_GrossNetCurrent" localSheetId="6">#REF!</definedName>
    <definedName name="FN_FinlInstr_GrossNetCurrent" localSheetId="17">#REF!</definedName>
    <definedName name="FN_FinlInstr_GrossNetCurrent" localSheetId="7">#REF!</definedName>
    <definedName name="FN_FinlInstr_GrossNetCurrent">#REF!</definedName>
    <definedName name="FN_FinlInstr_GrossNetPY" localSheetId="15">#REF!</definedName>
    <definedName name="FN_FinlInstr_GrossNetPY" localSheetId="14">#REF!</definedName>
    <definedName name="FN_FinlInstr_GrossNetPY" localSheetId="5">#REF!</definedName>
    <definedName name="FN_FinlInstr_GrossNetPY" localSheetId="4">#REF!</definedName>
    <definedName name="FN_FinlInstr_GrossNetPY" localSheetId="1">#REF!</definedName>
    <definedName name="FN_FinlInstr_GrossNetPY" localSheetId="3">#REF!</definedName>
    <definedName name="FN_FinlInstr_GrossNetPY" localSheetId="11">#REF!</definedName>
    <definedName name="FN_FinlInstr_GrossNetPY" localSheetId="10">#REF!</definedName>
    <definedName name="FN_FinlInstr_GrossNetPY" localSheetId="16">#REF!</definedName>
    <definedName name="FN_FinlInstr_GrossNetPY" localSheetId="6">#REF!</definedName>
    <definedName name="FN_FinlInstr_GrossNetPY" localSheetId="17">#REF!</definedName>
    <definedName name="FN_FinlInstr_GrossNetPY" localSheetId="7">#REF!</definedName>
    <definedName name="FN_FinlInstr_GrossNetPY">#REF!</definedName>
    <definedName name="FN_FinlInstr_SwapDetail" localSheetId="15">#REF!</definedName>
    <definedName name="FN_FinlInstr_SwapDetail" localSheetId="14">#REF!</definedName>
    <definedName name="FN_FinlInstr_SwapDetail" localSheetId="5">#REF!</definedName>
    <definedName name="FN_FinlInstr_SwapDetail" localSheetId="4">#REF!</definedName>
    <definedName name="FN_FinlInstr_SwapDetail" localSheetId="1">#REF!</definedName>
    <definedName name="FN_FinlInstr_SwapDetail" localSheetId="3">#REF!</definedName>
    <definedName name="FN_FinlInstr_SwapDetail" localSheetId="11">#REF!</definedName>
    <definedName name="FN_FinlInstr_SwapDetail" localSheetId="10">#REF!</definedName>
    <definedName name="FN_FinlInstr_SwapDetail" localSheetId="16">#REF!</definedName>
    <definedName name="FN_FinlInstr_SwapDetail" localSheetId="6">#REF!</definedName>
    <definedName name="FN_FinlInstr_SwapDetail" localSheetId="17">#REF!</definedName>
    <definedName name="FN_FinlInstr_SwapDetail" localSheetId="7">#REF!</definedName>
    <definedName name="FN_FinlInstr_SwapDetail">#REF!</definedName>
    <definedName name="FN_LTD" localSheetId="15">#REF!</definedName>
    <definedName name="FN_LTD" localSheetId="14">#REF!</definedName>
    <definedName name="FN_LTD" localSheetId="5">#REF!</definedName>
    <definedName name="FN_LTD" localSheetId="4">#REF!</definedName>
    <definedName name="FN_LTD" localSheetId="1">#REF!</definedName>
    <definedName name="FN_LTD" localSheetId="3">#REF!</definedName>
    <definedName name="FN_LTD" localSheetId="11">#REF!</definedName>
    <definedName name="FN_LTD" localSheetId="10">#REF!</definedName>
    <definedName name="FN_LTD" localSheetId="16">#REF!</definedName>
    <definedName name="FN_LTD" localSheetId="6">#REF!</definedName>
    <definedName name="FN_LTD" localSheetId="17">#REF!</definedName>
    <definedName name="FN_LTD" localSheetId="7">#REF!</definedName>
    <definedName name="FN_LTD">#REF!</definedName>
    <definedName name="FN_OLTL" localSheetId="15">#REF!</definedName>
    <definedName name="FN_OLTL" localSheetId="14">#REF!</definedName>
    <definedName name="FN_OLTL" localSheetId="12">#REF!</definedName>
    <definedName name="FN_OLTL" localSheetId="5">#REF!</definedName>
    <definedName name="FN_OLTL" localSheetId="4">#REF!</definedName>
    <definedName name="FN_OLTL" localSheetId="1">#REF!</definedName>
    <definedName name="FN_OLTL" localSheetId="3">#REF!</definedName>
    <definedName name="FN_OLTL" localSheetId="11">#REF!</definedName>
    <definedName name="FN_OLTL" localSheetId="10">#REF!</definedName>
    <definedName name="FN_OLTL" localSheetId="16">#REF!</definedName>
    <definedName name="FN_OLTL" localSheetId="6">#REF!</definedName>
    <definedName name="FN_OLTL" localSheetId="17">#REF!</definedName>
    <definedName name="FN_OLTL" localSheetId="7">#REF!</definedName>
    <definedName name="FN_OLTL">#REF!</definedName>
    <definedName name="FN_Otherinformation_T1" localSheetId="15">#REF!</definedName>
    <definedName name="FN_Otherinformation_T1" localSheetId="14">#REF!</definedName>
    <definedName name="FN_Otherinformation_T1" localSheetId="12">#REF!</definedName>
    <definedName name="FN_Otherinformation_T1" localSheetId="5">#REF!</definedName>
    <definedName name="FN_Otherinformation_T1" localSheetId="4">#REF!</definedName>
    <definedName name="FN_Otherinformation_T1" localSheetId="1">#REF!</definedName>
    <definedName name="FN_Otherinformation_T1" localSheetId="3">#REF!</definedName>
    <definedName name="FN_Otherinformation_T1" localSheetId="11">#REF!</definedName>
    <definedName name="FN_Otherinformation_T1" localSheetId="10">#REF!</definedName>
    <definedName name="FN_Otherinformation_T1" localSheetId="16">#REF!</definedName>
    <definedName name="FN_Otherinformation_T1" localSheetId="6">#REF!</definedName>
    <definedName name="FN_Otherinformation_T1" localSheetId="17">#REF!</definedName>
    <definedName name="FN_Otherinformation_T1" localSheetId="7">#REF!</definedName>
    <definedName name="FN_Otherinformation_T1">#REF!</definedName>
    <definedName name="FN_Otherinformation_T2" localSheetId="15">#REF!</definedName>
    <definedName name="FN_Otherinformation_T2" localSheetId="14">#REF!</definedName>
    <definedName name="FN_Otherinformation_T2" localSheetId="12">#REF!</definedName>
    <definedName name="FN_Otherinformation_T2" localSheetId="5">#REF!</definedName>
    <definedName name="FN_Otherinformation_T2" localSheetId="4">#REF!</definedName>
    <definedName name="FN_Otherinformation_T2" localSheetId="1">#REF!</definedName>
    <definedName name="FN_Otherinformation_T2" localSheetId="3">#REF!</definedName>
    <definedName name="FN_Otherinformation_T2" localSheetId="11">#REF!</definedName>
    <definedName name="FN_Otherinformation_T2" localSheetId="10">#REF!</definedName>
    <definedName name="FN_Otherinformation_T2" localSheetId="16">#REF!</definedName>
    <definedName name="FN_Otherinformation_T2" localSheetId="6">#REF!</definedName>
    <definedName name="FN_Otherinformation_T2" localSheetId="17">#REF!</definedName>
    <definedName name="FN_Otherinformation_T2" localSheetId="7">#REF!</definedName>
    <definedName name="FN_Otherinformation_T2">#REF!</definedName>
    <definedName name="FN_Otherinformation_T3" localSheetId="15">#REF!</definedName>
    <definedName name="FN_Otherinformation_T3" localSheetId="14">#REF!</definedName>
    <definedName name="FN_Otherinformation_T3" localSheetId="5">#REF!</definedName>
    <definedName name="FN_Otherinformation_T3" localSheetId="4">#REF!</definedName>
    <definedName name="FN_Otherinformation_T3" localSheetId="1">#REF!</definedName>
    <definedName name="FN_Otherinformation_T3" localSheetId="3">#REF!</definedName>
    <definedName name="FN_Otherinformation_T3" localSheetId="11">#REF!</definedName>
    <definedName name="FN_Otherinformation_T3" localSheetId="10">#REF!</definedName>
    <definedName name="FN_Otherinformation_T3" localSheetId="16">#REF!</definedName>
    <definedName name="FN_Otherinformation_T3" localSheetId="6">#REF!</definedName>
    <definedName name="FN_Otherinformation_T3" localSheetId="17">#REF!</definedName>
    <definedName name="FN_Otherinformation_T3" localSheetId="7">#REF!</definedName>
    <definedName name="FN_Otherinformation_T3">#REF!</definedName>
    <definedName name="FN_RelatedPartyTransactions_T1" localSheetId="15">#REF!</definedName>
    <definedName name="FN_RelatedPartyTransactions_T1" localSheetId="14">#REF!</definedName>
    <definedName name="FN_RelatedPartyTransactions_T1" localSheetId="5">#REF!</definedName>
    <definedName name="FN_RelatedPartyTransactions_T1" localSheetId="4">#REF!</definedName>
    <definedName name="FN_RelatedPartyTransactions_T1" localSheetId="1">#REF!</definedName>
    <definedName name="FN_RelatedPartyTransactions_T1" localSheetId="3">#REF!</definedName>
    <definedName name="FN_RelatedPartyTransactions_T1" localSheetId="11">#REF!</definedName>
    <definedName name="FN_RelatedPartyTransactions_T1" localSheetId="10">#REF!</definedName>
    <definedName name="FN_RelatedPartyTransactions_T1" localSheetId="16">#REF!</definedName>
    <definedName name="FN_RelatedPartyTransactions_T1" localSheetId="6">#REF!</definedName>
    <definedName name="FN_RelatedPartyTransactions_T1" localSheetId="17">#REF!</definedName>
    <definedName name="FN_RelatedPartyTransactions_T1" localSheetId="7">#REF!</definedName>
    <definedName name="FN_RelatedPartyTransactions_T1">#REF!</definedName>
    <definedName name="FN_RPT" localSheetId="15">#REF!</definedName>
    <definedName name="FN_RPT" localSheetId="14">#REF!</definedName>
    <definedName name="FN_RPT" localSheetId="5">#REF!</definedName>
    <definedName name="FN_RPT" localSheetId="4">#REF!</definedName>
    <definedName name="FN_RPT" localSheetId="1">#REF!</definedName>
    <definedName name="FN_RPT" localSheetId="3">#REF!</definedName>
    <definedName name="FN_RPT" localSheetId="11">#REF!</definedName>
    <definedName name="FN_RPT" localSheetId="10">#REF!</definedName>
    <definedName name="FN_RPT" localSheetId="16">#REF!</definedName>
    <definedName name="FN_RPT" localSheetId="6">#REF!</definedName>
    <definedName name="FN_RPT" localSheetId="17">#REF!</definedName>
    <definedName name="FN_RPT" localSheetId="7">#REF!</definedName>
    <definedName name="FN_RPT">#REF!</definedName>
    <definedName name="FN_SBC" localSheetId="15">#REF!</definedName>
    <definedName name="FN_SBC" localSheetId="14">#REF!</definedName>
    <definedName name="FN_SBC" localSheetId="5">#REF!</definedName>
    <definedName name="FN_SBC" localSheetId="4">#REF!</definedName>
    <definedName name="FN_SBC" localSheetId="1">#REF!</definedName>
    <definedName name="FN_SBC" localSheetId="3">#REF!</definedName>
    <definedName name="FN_SBC" localSheetId="11">#REF!</definedName>
    <definedName name="FN_SBC" localSheetId="10">#REF!</definedName>
    <definedName name="FN_SBC" localSheetId="16">#REF!</definedName>
    <definedName name="FN_SBC" localSheetId="6">#REF!</definedName>
    <definedName name="FN_SBC" localSheetId="17">#REF!</definedName>
    <definedName name="FN_SBC" localSheetId="7">#REF!</definedName>
    <definedName name="FN_SBC">#REF!</definedName>
    <definedName name="FN_Sharebasedcompensation_T1" localSheetId="15">#REF!</definedName>
    <definedName name="FN_Sharebasedcompensation_T1" localSheetId="14">#REF!</definedName>
    <definedName name="FN_Sharebasedcompensation_T1" localSheetId="5">#REF!</definedName>
    <definedName name="FN_Sharebasedcompensation_T1" localSheetId="4">#REF!</definedName>
    <definedName name="FN_Sharebasedcompensation_T1" localSheetId="1">#REF!</definedName>
    <definedName name="FN_Sharebasedcompensation_T1" localSheetId="3">#REF!</definedName>
    <definedName name="FN_Sharebasedcompensation_T1" localSheetId="11">#REF!</definedName>
    <definedName name="FN_Sharebasedcompensation_T1" localSheetId="10">#REF!</definedName>
    <definedName name="FN_Sharebasedcompensation_T1" localSheetId="16">#REF!</definedName>
    <definedName name="FN_Sharebasedcompensation_T1" localSheetId="6">#REF!</definedName>
    <definedName name="FN_Sharebasedcompensation_T1" localSheetId="17">#REF!</definedName>
    <definedName name="FN_Sharebasedcompensation_T1" localSheetId="7">#REF!</definedName>
    <definedName name="FN_Sharebasedcompensation_T1">#REF!</definedName>
    <definedName name="FN_Sharebasedcompensation_T2" localSheetId="15">#REF!</definedName>
    <definedName name="FN_Sharebasedcompensation_T2" localSheetId="14">#REF!</definedName>
    <definedName name="FN_Sharebasedcompensation_T2" localSheetId="5">#REF!</definedName>
    <definedName name="FN_Sharebasedcompensation_T2" localSheetId="4">#REF!</definedName>
    <definedName name="FN_Sharebasedcompensation_T2" localSheetId="1">#REF!</definedName>
    <definedName name="FN_Sharebasedcompensation_T2" localSheetId="3">#REF!</definedName>
    <definedName name="FN_Sharebasedcompensation_T2" localSheetId="11">#REF!</definedName>
    <definedName name="FN_Sharebasedcompensation_T2" localSheetId="10">#REF!</definedName>
    <definedName name="FN_Sharebasedcompensation_T2" localSheetId="16">#REF!</definedName>
    <definedName name="FN_Sharebasedcompensation_T2" localSheetId="6">#REF!</definedName>
    <definedName name="FN_Sharebasedcompensation_T2" localSheetId="17">#REF!</definedName>
    <definedName name="FN_Sharebasedcompensation_T2" localSheetId="7">#REF!</definedName>
    <definedName name="FN_Sharebasedcompensation_T2">#REF!</definedName>
    <definedName name="FN_Sharebasedcompensation_T3" localSheetId="15">#REF!</definedName>
    <definedName name="FN_Sharebasedcompensation_T3" localSheetId="14">#REF!</definedName>
    <definedName name="FN_Sharebasedcompensation_T3" localSheetId="5">#REF!</definedName>
    <definedName name="FN_Sharebasedcompensation_T3" localSheetId="4">#REF!</definedName>
    <definedName name="FN_Sharebasedcompensation_T3" localSheetId="1">#REF!</definedName>
    <definedName name="FN_Sharebasedcompensation_T3" localSheetId="3">#REF!</definedName>
    <definedName name="FN_Sharebasedcompensation_T3" localSheetId="11">#REF!</definedName>
    <definedName name="FN_Sharebasedcompensation_T3" localSheetId="10">#REF!</definedName>
    <definedName name="FN_Sharebasedcompensation_T3" localSheetId="16">#REF!</definedName>
    <definedName name="FN_Sharebasedcompensation_T3" localSheetId="6">#REF!</definedName>
    <definedName name="FN_Sharebasedcompensation_T3" localSheetId="17">#REF!</definedName>
    <definedName name="FN_Sharebasedcompensation_T3" localSheetId="7">#REF!</definedName>
    <definedName name="FN_Sharebasedcompensation_T3">#REF!</definedName>
    <definedName name="FN_ShareCapital" localSheetId="15">#REF!</definedName>
    <definedName name="FN_ShareCapital" localSheetId="14">#REF!</definedName>
    <definedName name="FN_ShareCapital" localSheetId="5">#REF!</definedName>
    <definedName name="FN_ShareCapital" localSheetId="4">#REF!</definedName>
    <definedName name="FN_ShareCapital" localSheetId="1">#REF!</definedName>
    <definedName name="FN_ShareCapital" localSheetId="3">#REF!</definedName>
    <definedName name="FN_ShareCapital" localSheetId="11">#REF!</definedName>
    <definedName name="FN_ShareCapital" localSheetId="10">#REF!</definedName>
    <definedName name="FN_ShareCapital" localSheetId="16">#REF!</definedName>
    <definedName name="FN_ShareCapital" localSheetId="6">#REF!</definedName>
    <definedName name="FN_ShareCapital" localSheetId="17">#REF!</definedName>
    <definedName name="FN_Sharecapital" localSheetId="7">#REF!</definedName>
    <definedName name="FN_ShareCapital">#REF!</definedName>
    <definedName name="FN_SupplementalCFlow" localSheetId="15">#REF!</definedName>
    <definedName name="FN_SupplementalCFlow" localSheetId="14">#REF!</definedName>
    <definedName name="FN_SupplementalCFlow" localSheetId="5">#REF!</definedName>
    <definedName name="FN_SupplementalCFlow" localSheetId="4">#REF!</definedName>
    <definedName name="FN_SupplementalCFlow" localSheetId="1">#REF!</definedName>
    <definedName name="FN_SupplementalCFlow" localSheetId="3">#REF!</definedName>
    <definedName name="FN_SupplementalCFlow" localSheetId="11">#REF!</definedName>
    <definedName name="FN_SupplementalCFlow" localSheetId="10">#REF!</definedName>
    <definedName name="FN_SupplementalCFlow" localSheetId="16">#REF!</definedName>
    <definedName name="FN_SupplementalCFlow" localSheetId="6">#REF!</definedName>
    <definedName name="FN_SupplementalCFlow" localSheetId="17">#REF!</definedName>
    <definedName name="FN_SupplementalCFlow" localSheetId="7">#REF!</definedName>
    <definedName name="FN_SupplementalCFlow">#REF!</definedName>
    <definedName name="FN_Vessels_Current" localSheetId="15">#REF!</definedName>
    <definedName name="FN_Vessels_Current" localSheetId="14">#REF!</definedName>
    <definedName name="FN_Vessels_Current" localSheetId="5">#REF!</definedName>
    <definedName name="FN_Vessels_Current" localSheetId="4">#REF!</definedName>
    <definedName name="FN_Vessels_Current" localSheetId="1">#REF!</definedName>
    <definedName name="FN_Vessels_Current" localSheetId="3">#REF!</definedName>
    <definedName name="FN_Vessels_Current" localSheetId="11">#REF!</definedName>
    <definedName name="FN_Vessels_Current" localSheetId="10">#REF!</definedName>
    <definedName name="FN_Vessels_Current" localSheetId="16">#REF!</definedName>
    <definedName name="FN_Vessels_Current" localSheetId="6">#REF!</definedName>
    <definedName name="FN_Vessels_Current" localSheetId="17">#REF!</definedName>
    <definedName name="FN_Vessels_Current" localSheetId="7">#REF!</definedName>
    <definedName name="FN_Vessels_Current">#REF!</definedName>
    <definedName name="FN_Vessels_PY" localSheetId="15">#REF!</definedName>
    <definedName name="FN_Vessels_PY" localSheetId="14">#REF!</definedName>
    <definedName name="FN_Vessels_PY" localSheetId="5">#REF!</definedName>
    <definedName name="FN_Vessels_PY" localSheetId="4">#REF!</definedName>
    <definedName name="FN_Vessels_PY" localSheetId="1">#REF!</definedName>
    <definedName name="FN_Vessels_PY" localSheetId="3">#REF!</definedName>
    <definedName name="FN_Vessels_PY" localSheetId="11">#REF!</definedName>
    <definedName name="FN_Vessels_PY" localSheetId="10">#REF!</definedName>
    <definedName name="FN_Vessels_PY" localSheetId="16">#REF!</definedName>
    <definedName name="FN_Vessels_PY" localSheetId="6">#REF!</definedName>
    <definedName name="FN_Vessels_PY" localSheetId="17">#REF!</definedName>
    <definedName name="FN_Vessels_PY" localSheetId="7">#REF!</definedName>
    <definedName name="FN_Vessels_PY">#REF!</definedName>
    <definedName name="FS_Balance_Sheet" localSheetId="1">ER_BalanceSheet!#REF!</definedName>
    <definedName name="FS_Balance_Sheet">#REF!</definedName>
    <definedName name="FS_Balance_Sheets" localSheetId="15">#REF!</definedName>
    <definedName name="FS_Balance_Sheets" localSheetId="14">#REF!</definedName>
    <definedName name="FS_Balance_Sheets" localSheetId="12">#REF!</definedName>
    <definedName name="FS_Balance_Sheets" localSheetId="5">#REF!</definedName>
    <definedName name="FS_Balance_Sheets" localSheetId="4">#REF!</definedName>
    <definedName name="FS_Balance_Sheets" localSheetId="1">#REF!</definedName>
    <definedName name="FS_Balance_Sheets" localSheetId="3">#REF!</definedName>
    <definedName name="FS_Balance_Sheets" localSheetId="11">#REF!</definedName>
    <definedName name="FS_Balance_Sheets" localSheetId="10">#REF!</definedName>
    <definedName name="FS_Balance_Sheets" localSheetId="16">#REF!</definedName>
    <definedName name="FS_Balance_Sheets" localSheetId="6">#REF!</definedName>
    <definedName name="FS_Balance_Sheets" localSheetId="17">#REF!</definedName>
    <definedName name="FS_Balance_Sheets" localSheetId="7">#REF!</definedName>
    <definedName name="FS_Balance_Sheets">#REF!</definedName>
    <definedName name="FS_BS" localSheetId="15">#REF!</definedName>
    <definedName name="FS_BS" localSheetId="14">#REF!</definedName>
    <definedName name="FS_BS" localSheetId="12">#REF!</definedName>
    <definedName name="FS_BS" localSheetId="5">#REF!</definedName>
    <definedName name="FS_BS" localSheetId="4">#REF!</definedName>
    <definedName name="FS_BS" localSheetId="1">#REF!</definedName>
    <definedName name="FS_BS" localSheetId="3">#REF!</definedName>
    <definedName name="FS_BS" localSheetId="11">#REF!</definedName>
    <definedName name="FS_BS" localSheetId="10">#REF!</definedName>
    <definedName name="FS_BS" localSheetId="16">#REF!</definedName>
    <definedName name="FS_BS" localSheetId="6">#REF!</definedName>
    <definedName name="FS_BS" localSheetId="17">#REF!</definedName>
    <definedName name="FS_BS" localSheetId="7">#REF!</definedName>
    <definedName name="FS_BS">#REF!</definedName>
    <definedName name="FS_Cash_Flows" localSheetId="3">ER_CashFlows!#REF!</definedName>
    <definedName name="FS_Cash_Flows" localSheetId="7">#REF!</definedName>
    <definedName name="FS_Cash_Flows">#REF!</definedName>
    <definedName name="FS_Comp_Income" localSheetId="7">#REF!</definedName>
    <definedName name="FS_Comp_Income">#REF!</definedName>
    <definedName name="FS_SE_Current" localSheetId="15">#REF!</definedName>
    <definedName name="FS_SE_Current" localSheetId="14">#REF!</definedName>
    <definedName name="FS_SE_Current" localSheetId="12">#REF!</definedName>
    <definedName name="FS_SE_Current" localSheetId="5">#REF!</definedName>
    <definedName name="FS_SE_Current" localSheetId="4">#REF!</definedName>
    <definedName name="FS_SE_Current" localSheetId="1">#REF!</definedName>
    <definedName name="FS_SE_Current" localSheetId="3">#REF!</definedName>
    <definedName name="FS_SE_Current" localSheetId="11">#REF!</definedName>
    <definedName name="FS_SE_Current" localSheetId="10">#REF!</definedName>
    <definedName name="FS_SE_Current" localSheetId="16">#REF!</definedName>
    <definedName name="FS_SE_Current" localSheetId="6">#REF!</definedName>
    <definedName name="FS_SE_Current" localSheetId="17">#REF!</definedName>
    <definedName name="FS_SE_Current" localSheetId="7">#REF!</definedName>
    <definedName name="FS_SE_Current">#REF!</definedName>
    <definedName name="FS_SE_PY" localSheetId="15">#REF!</definedName>
    <definedName name="FS_SE_PY" localSheetId="14">#REF!</definedName>
    <definedName name="FS_SE_PY" localSheetId="12">#REF!</definedName>
    <definedName name="FS_SE_PY" localSheetId="5">#REF!</definedName>
    <definedName name="FS_SE_PY" localSheetId="4">#REF!</definedName>
    <definedName name="FS_SE_PY" localSheetId="1">#REF!</definedName>
    <definedName name="FS_SE_PY" localSheetId="3">#REF!</definedName>
    <definedName name="FS_SE_PY" localSheetId="11">#REF!</definedName>
    <definedName name="FS_SE_PY" localSheetId="10">#REF!</definedName>
    <definedName name="FS_SE_PY" localSheetId="16">#REF!</definedName>
    <definedName name="FS_SE_PY" localSheetId="6">#REF!</definedName>
    <definedName name="FS_SE_PY" localSheetId="17">#REF!</definedName>
    <definedName name="FS_SE_PY" localSheetId="7">#REF!</definedName>
    <definedName name="FS_SE_PY">#REF!</definedName>
    <definedName name="FS_Shareholders_Equity_T1" localSheetId="15">#REF!</definedName>
    <definedName name="FS_Shareholders_Equity_T1" localSheetId="14">#REF!</definedName>
    <definedName name="FS_Shareholders_Equity_T1" localSheetId="12">#REF!</definedName>
    <definedName name="FS_Shareholders_Equity_T1" localSheetId="5">#REF!</definedName>
    <definedName name="FS_Shareholders_Equity_T1" localSheetId="4">#REF!</definedName>
    <definedName name="FS_Shareholders_Equity_T1" localSheetId="1">#REF!</definedName>
    <definedName name="FS_Shareholders_Equity_T1" localSheetId="3">#REF!</definedName>
    <definedName name="FS_Shareholders_Equity_T1" localSheetId="11">#REF!</definedName>
    <definedName name="FS_Shareholders_Equity_T1" localSheetId="10">#REF!</definedName>
    <definedName name="FS_Shareholders_Equity_T1" localSheetId="16">#REF!</definedName>
    <definedName name="FS_Shareholders_Equity_T1" localSheetId="6">#REF!</definedName>
    <definedName name="FS_Shareholders_Equity_T1" localSheetId="17">#REF!</definedName>
    <definedName name="FS_Shareholders_Equity_T1" localSheetId="7">#REF!</definedName>
    <definedName name="FS_Shareholders_Equity_T1">#REF!</definedName>
    <definedName name="FS_Shareholders_Equity_T2" localSheetId="15">#REF!</definedName>
    <definedName name="FS_Shareholders_Equity_T2" localSheetId="14">#REF!</definedName>
    <definedName name="FS_Shareholders_Equity_T2" localSheetId="5">#REF!</definedName>
    <definedName name="FS_Shareholders_Equity_T2" localSheetId="4">#REF!</definedName>
    <definedName name="FS_Shareholders_Equity_T2" localSheetId="1">#REF!</definedName>
    <definedName name="FS_Shareholders_Equity_T2" localSheetId="3">#REF!</definedName>
    <definedName name="FS_Shareholders_Equity_T2" localSheetId="11">#REF!</definedName>
    <definedName name="FS_Shareholders_Equity_T2" localSheetId="10">#REF!</definedName>
    <definedName name="FS_Shareholders_Equity_T2" localSheetId="16">#REF!</definedName>
    <definedName name="FS_Shareholders_Equity_T2" localSheetId="6">#REF!</definedName>
    <definedName name="FS_Shareholders_Equity_T2" localSheetId="17">#REF!</definedName>
    <definedName name="FS_Shareholders_Equity_T2" localSheetId="7">#REF!</definedName>
    <definedName name="FS_Shareholders_Equity_T2">#REF!</definedName>
    <definedName name="FS_Shareholders_Equity_T3" localSheetId="15">#REF!</definedName>
    <definedName name="FS_Shareholders_Equity_T3" localSheetId="14">#REF!</definedName>
    <definedName name="FS_Shareholders_Equity_T3" localSheetId="5">#REF!</definedName>
    <definedName name="FS_Shareholders_Equity_T3" localSheetId="4">#REF!</definedName>
    <definedName name="FS_Shareholders_Equity_T3" localSheetId="1">#REF!</definedName>
    <definedName name="FS_Shareholders_Equity_T3" localSheetId="3">#REF!</definedName>
    <definedName name="FS_Shareholders_Equity_T3" localSheetId="11">#REF!</definedName>
    <definedName name="FS_Shareholders_Equity_T3" localSheetId="10">#REF!</definedName>
    <definedName name="FS_Shareholders_Equity_T3" localSheetId="16">#REF!</definedName>
    <definedName name="FS_Shareholders_Equity_T3" localSheetId="6">#REF!</definedName>
    <definedName name="FS_Shareholders_Equity_T3" localSheetId="17">#REF!</definedName>
    <definedName name="FS_Shareholders_Equity_T3" localSheetId="7">#REF!</definedName>
    <definedName name="FS_Shareholders_Equity_T3">#REF!</definedName>
    <definedName name="FS_Statements_Comprehensive_In" localSheetId="15">#REF!</definedName>
    <definedName name="FS_Statements_Comprehensive_In" localSheetId="14">#REF!</definedName>
    <definedName name="FS_Statements_Comprehensive_In" localSheetId="5">#REF!</definedName>
    <definedName name="FS_Statements_Comprehensive_In" localSheetId="4">#REF!</definedName>
    <definedName name="FS_Statements_Comprehensive_In" localSheetId="1">#REF!</definedName>
    <definedName name="FS_Statements_Comprehensive_In" localSheetId="3">#REF!</definedName>
    <definedName name="FS_Statements_Comprehensive_In" localSheetId="11">#REF!</definedName>
    <definedName name="FS_Statements_Comprehensive_In" localSheetId="10">#REF!</definedName>
    <definedName name="FS_Statements_Comprehensive_In" localSheetId="16">#REF!</definedName>
    <definedName name="FS_Statements_Comprehensive_In" localSheetId="6">#REF!</definedName>
    <definedName name="FS_Statements_Comprehensive_In" localSheetId="17">#REF!</definedName>
    <definedName name="FS_Statements_Comprehensive_In" localSheetId="7">#REF!</definedName>
    <definedName name="FS_Statements_Comprehensive_In">#REF!</definedName>
    <definedName name="FS_Statements_of_Operations" localSheetId="7">#REF!</definedName>
    <definedName name="FS_STATEMENTS_OF_OPERATIONS">#REF!</definedName>
    <definedName name="FS_Stmt_Of_Cflows" localSheetId="15">#REF!</definedName>
    <definedName name="FS_Stmt_Of_Cflows" localSheetId="14">#REF!</definedName>
    <definedName name="FS_Stmt_Of_Cflows" localSheetId="12">#REF!</definedName>
    <definedName name="FS_Stmt_Of_Cflows" localSheetId="5">#REF!</definedName>
    <definedName name="FS_Stmt_Of_Cflows" localSheetId="4">#REF!</definedName>
    <definedName name="FS_Stmt_Of_Cflows" localSheetId="1">#REF!</definedName>
    <definedName name="FS_Stmt_Of_Cflows" localSheetId="3">#REF!</definedName>
    <definedName name="FS_Stmt_Of_Cflows" localSheetId="11">#REF!</definedName>
    <definedName name="FS_Stmt_Of_Cflows" localSheetId="10">#REF!</definedName>
    <definedName name="FS_Stmt_Of_Cflows" localSheetId="16">#REF!</definedName>
    <definedName name="FS_Stmt_Of_Cflows" localSheetId="6">#REF!</definedName>
    <definedName name="FS_Stmt_Of_Cflows" localSheetId="17">#REF!</definedName>
    <definedName name="FS_Stmt_Of_Cflows" localSheetId="7">#REF!</definedName>
    <definedName name="FS_Stmt_Of_Cflows">#REF!</definedName>
    <definedName name="FS_Stmt_Of_Opns" localSheetId="15">#REF!</definedName>
    <definedName name="FS_Stmt_Of_Opns" localSheetId="14">#REF!</definedName>
    <definedName name="FS_Stmt_Of_Opns" localSheetId="12">#REF!</definedName>
    <definedName name="FS_Stmt_Of_Opns" localSheetId="5">#REF!</definedName>
    <definedName name="FS_Stmt_Of_Opns" localSheetId="4">#REF!</definedName>
    <definedName name="FS_Stmt_Of_Opns" localSheetId="1">#REF!</definedName>
    <definedName name="FS_Stmt_Of_Opns" localSheetId="3">#REF!</definedName>
    <definedName name="FS_Stmt_Of_Opns" localSheetId="11">#REF!</definedName>
    <definedName name="FS_Stmt_Of_Opns" localSheetId="10">#REF!</definedName>
    <definedName name="FS_Stmt_Of_Opns" localSheetId="16">#REF!</definedName>
    <definedName name="FS_Stmt_Of_Opns" localSheetId="6">#REF!</definedName>
    <definedName name="FS_Stmt_Of_Opns" localSheetId="17">#REF!</definedName>
    <definedName name="FS_Stmt_Of_Opns" localSheetId="7">#REF!</definedName>
    <definedName name="FS_Stmt_Of_Opns">#REF!</definedName>
    <definedName name="Gross_investment_in_lease_T1" localSheetId="15">#REF!</definedName>
    <definedName name="Gross_investment_in_lease_T1" localSheetId="14">#REF!</definedName>
    <definedName name="Gross_investment_in_lease_T1" localSheetId="12">#REF!</definedName>
    <definedName name="Gross_investment_in_lease_T1" localSheetId="5">#REF!</definedName>
    <definedName name="Gross_investment_in_lease_T1" localSheetId="4">#REF!</definedName>
    <definedName name="Gross_investment_in_lease_T1" localSheetId="1">#REF!</definedName>
    <definedName name="Gross_investment_in_lease_T1" localSheetId="3">#REF!</definedName>
    <definedName name="Gross_investment_in_lease_T1" localSheetId="11">#REF!</definedName>
    <definedName name="Gross_investment_in_lease_T1" localSheetId="10">#REF!</definedName>
    <definedName name="Gross_investment_in_lease_T1" localSheetId="16">#REF!</definedName>
    <definedName name="Gross_investment_in_lease_T1" localSheetId="6">#REF!</definedName>
    <definedName name="Gross_investment_in_lease_T1" localSheetId="17">#REF!</definedName>
    <definedName name="Gross_investment_in_lease_T1" localSheetId="7">#REF!</definedName>
    <definedName name="Gross_investment_in_lease_T1">#REF!</definedName>
    <definedName name="ITM_CSPurchases">#REF!</definedName>
    <definedName name="ITM_Swaps" localSheetId="15">#REF!</definedName>
    <definedName name="ITM_Swaps" localSheetId="14">#REF!</definedName>
    <definedName name="ITM_Swaps" localSheetId="5">#REF!</definedName>
    <definedName name="ITM_Swaps" localSheetId="4">#REF!</definedName>
    <definedName name="ITM_Swaps" localSheetId="1">#REF!</definedName>
    <definedName name="ITM_Swaps" localSheetId="3">#REF!</definedName>
    <definedName name="ITM_Swaps" localSheetId="11">#REF!</definedName>
    <definedName name="ITM_Swaps" localSheetId="10">#REF!</definedName>
    <definedName name="ITM_Swaps" localSheetId="16">#REF!</definedName>
    <definedName name="ITM_Swaps" localSheetId="6">#REF!</definedName>
    <definedName name="ITM_Swaps" localSheetId="17">#REF!</definedName>
    <definedName name="ITM_Swaps" localSheetId="7">#REF!</definedName>
    <definedName name="ITM_Swaps">#REF!</definedName>
    <definedName name="ITM_T14">#REF!</definedName>
    <definedName name="ITM_T16">#REF!</definedName>
    <definedName name="Longtermdebt_T1" localSheetId="15">#REF!</definedName>
    <definedName name="Longtermdebt_T1" localSheetId="14">#REF!</definedName>
    <definedName name="Longtermdebt_T1" localSheetId="5">#REF!</definedName>
    <definedName name="Longtermdebt_T1" localSheetId="4">#REF!</definedName>
    <definedName name="Longtermdebt_T1" localSheetId="1">#REF!</definedName>
    <definedName name="Longtermdebt_T1" localSheetId="3">#REF!</definedName>
    <definedName name="Longtermdebt_T1" localSheetId="11">#REF!</definedName>
    <definedName name="Longtermdebt_T1" localSheetId="10">#REF!</definedName>
    <definedName name="Longtermdebt_T1" localSheetId="16">#REF!</definedName>
    <definedName name="Longtermdebt_T1" localSheetId="6">#REF!</definedName>
    <definedName name="Longtermdebt_T1" localSheetId="17">#REF!</definedName>
    <definedName name="Longtermdebt_T1" localSheetId="7">#REF!</definedName>
    <definedName name="Longtermdebt_T1">#REF!</definedName>
    <definedName name="Longtermdebt_T2" localSheetId="15">#REF!</definedName>
    <definedName name="Longtermdebt_T2" localSheetId="14">#REF!</definedName>
    <definedName name="Longtermdebt_T2" localSheetId="5">#REF!</definedName>
    <definedName name="Longtermdebt_T2" localSheetId="4">#REF!</definedName>
    <definedName name="Longtermdebt_T2" localSheetId="1">#REF!</definedName>
    <definedName name="Longtermdebt_T2" localSheetId="3">#REF!</definedName>
    <definedName name="Longtermdebt_T2" localSheetId="11">#REF!</definedName>
    <definedName name="Longtermdebt_T2" localSheetId="10">#REF!</definedName>
    <definedName name="Longtermdebt_T2" localSheetId="16">#REF!</definedName>
    <definedName name="Longtermdebt_T2" localSheetId="6">#REF!</definedName>
    <definedName name="Longtermdebt_T2" localSheetId="17">#REF!</definedName>
    <definedName name="Longtermdebt_T2" localSheetId="7">#REF!</definedName>
    <definedName name="Longtermdebt_T2">#REF!</definedName>
    <definedName name="Longtermdebt_T3" localSheetId="15">#REF!</definedName>
    <definedName name="Longtermdebt_T3" localSheetId="14">#REF!</definedName>
    <definedName name="Longtermdebt_T3" localSheetId="5">#REF!</definedName>
    <definedName name="Longtermdebt_T3" localSheetId="4">#REF!</definedName>
    <definedName name="Longtermdebt_T3" localSheetId="1">#REF!</definedName>
    <definedName name="Longtermdebt_T3" localSheetId="3">#REF!</definedName>
    <definedName name="Longtermdebt_T3" localSheetId="11">#REF!</definedName>
    <definedName name="Longtermdebt_T3" localSheetId="10">#REF!</definedName>
    <definedName name="Longtermdebt_T3" localSheetId="16">#REF!</definedName>
    <definedName name="Longtermdebt_T3" localSheetId="6">#REF!</definedName>
    <definedName name="Longtermdebt_T3" localSheetId="17">#REF!</definedName>
    <definedName name="Longtermdebt_T3" localSheetId="7">#REF!</definedName>
    <definedName name="Longtermdebt_T3">#REF!</definedName>
    <definedName name="MDA_2015Drydock" localSheetId="15">#REF!</definedName>
    <definedName name="MDA_2015Drydock" localSheetId="14">#REF!</definedName>
    <definedName name="MDA_2015Drydock" localSheetId="5">#REF!</definedName>
    <definedName name="MDA_2015Drydock" localSheetId="4">#REF!</definedName>
    <definedName name="MDA_2015Drydock" localSheetId="1">#REF!</definedName>
    <definedName name="MDA_2015Drydock" localSheetId="3">#REF!</definedName>
    <definedName name="MDA_2015Drydock" localSheetId="11">#REF!</definedName>
    <definedName name="MDA_2015Drydock" localSheetId="10">#REF!</definedName>
    <definedName name="MDA_2015Drydock" localSheetId="16">#REF!</definedName>
    <definedName name="MDA_2015Drydock" localSheetId="6">#REF!</definedName>
    <definedName name="MDA_2015Drydock" localSheetId="17">#REF!</definedName>
    <definedName name="MDA_2015Drydock" localSheetId="7">#REF!</definedName>
    <definedName name="MDA_2015Drydock">#REF!</definedName>
    <definedName name="MDA_AmortDefChrg_2014" localSheetId="5">[11]MDA_FinSummaryCY!#REF!</definedName>
    <definedName name="MDA_AmortDefChrg_2014" localSheetId="1">[11]MDA_FinSummaryCY!#REF!</definedName>
    <definedName name="MDA_AmortDefChrg_2014" localSheetId="3">[11]MDA_FinSummaryCY!#REF!</definedName>
    <definedName name="MDA_AmortDefChrg_2014" localSheetId="16">[11]MDA_FinSummaryCY!#REF!</definedName>
    <definedName name="MDA_AmortDefChrg_2014" localSheetId="17">[11]MDA_FinSummaryCY!#REF!</definedName>
    <definedName name="MDA_AmortDefChrg_2014" localSheetId="7">[10]MDA_FinSummaryCY!#REF!</definedName>
    <definedName name="MDA_AmortDefChrg_2014">[11]MDA_FinSummaryCY!#REF!</definedName>
    <definedName name="MDA_AmortDefChrg_2015" localSheetId="5">[11]MDA_FinSummaryCY!#REF!</definedName>
    <definedName name="MDA_AmortDefChrg_2015" localSheetId="1">[11]MDA_FinSummaryCY!#REF!</definedName>
    <definedName name="MDA_AmortDefChrg_2015" localSheetId="3">[11]MDA_FinSummaryCY!#REF!</definedName>
    <definedName name="MDA_AmortDefChrg_2015" localSheetId="16">[11]MDA_FinSummaryCY!#REF!</definedName>
    <definedName name="MDA_AmortDefChrg_2015" localSheetId="17">[11]MDA_FinSummaryCY!#REF!</definedName>
    <definedName name="MDA_AmortDefChrg_2015" localSheetId="7">[10]MDA_FinSummaryCY!#REF!</definedName>
    <definedName name="MDA_AmortDefChrg_2015">[11]MDA_FinSummaryCY!#REF!</definedName>
    <definedName name="MDA_Amtdefchrg_3mth" localSheetId="16">[8]MDA_FinSummary!#REF!</definedName>
    <definedName name="MDA_Amtdefchrg_3mth" localSheetId="17">[8]MDA_FinSummary!#REF!</definedName>
    <definedName name="MDA_Amtdefchrg_3mth">[8]MDA_FinSummary!#REF!</definedName>
    <definedName name="MDA_Amtdegchrg_9mth" localSheetId="16">[8]MDA_FinSummary!#REF!</definedName>
    <definedName name="MDA_Amtdegchrg_9mth" localSheetId="17">[8]MDA_FinSummary!#REF!</definedName>
    <definedName name="MDA_Amtdegchrg_9mth">[8]MDA_FinSummary!#REF!</definedName>
    <definedName name="MDA_ChgFV_2015" localSheetId="7">[10]MDA_FinSummaryCY!#REF!</definedName>
    <definedName name="MDA_ChgFV_2015">[11]MDA_FinSummaryCY!#REF!</definedName>
    <definedName name="MDA_Customer">" "</definedName>
    <definedName name="MDA_Debt_Available">[8]MDA_LTDandLeaseFac!#REF!</definedName>
    <definedName name="MDA_Debt_Committed">[8]MDA_LTDandLeaseFac!#REF!</definedName>
    <definedName name="MDA_Debt_OS">[8]MDA_LTDandLeaseFac!#REF!</definedName>
    <definedName name="MDA_Dep_3mthchg">[8]MDA_FinSummary!#REF!</definedName>
    <definedName name="MDA_Dep_3mthpercentage">[8]MDA_FinSummary!#REF!</definedName>
    <definedName name="MDA_Deprec_2015">#REF!</definedName>
    <definedName name="MDA_Deprec_PercentageChg">#REF!</definedName>
    <definedName name="MDA_DivDates" localSheetId="15">#REF!</definedName>
    <definedName name="MDA_DivDates" localSheetId="14">#REF!</definedName>
    <definedName name="MDA_DivDates" localSheetId="12">#REF!</definedName>
    <definedName name="MDA_DivDates" localSheetId="5">#REF!</definedName>
    <definedName name="MDA_DivDates" localSheetId="4">#REF!</definedName>
    <definedName name="MDA_DivDates" localSheetId="1">#REF!</definedName>
    <definedName name="MDA_DivDates" localSheetId="3">#REF!</definedName>
    <definedName name="MDA_DivDates" localSheetId="11">#REF!</definedName>
    <definedName name="MDA_DivDates" localSheetId="10">#REF!</definedName>
    <definedName name="MDA_DivDates" localSheetId="16">#REF!</definedName>
    <definedName name="MDA_DivDates" localSheetId="6">#REF!</definedName>
    <definedName name="MDA_DivDates" localSheetId="17">#REF!</definedName>
    <definedName name="MDA_DivDates" localSheetId="7">#REF!</definedName>
    <definedName name="MDA_DivDates">#REF!</definedName>
    <definedName name="MDA_FinancingCF_2015">[5]MDA_CashFlows!#REF!</definedName>
    <definedName name="MDA_FinancingCF_Change">[5]MDA_CashFlows!#REF!</definedName>
    <definedName name="MDA_FinCF_3mth" localSheetId="5">[8]MDA_CashFlows!#REF!</definedName>
    <definedName name="MDA_FinCF_3mth" localSheetId="1">[8]MDA_CashFlows!#REF!</definedName>
    <definedName name="MDA_FinCF_3mth" localSheetId="3">[8]MDA_CashFlows!#REF!</definedName>
    <definedName name="MDA_FinCF_3mth" localSheetId="7">[8]MDA_CashFlows!#REF!</definedName>
    <definedName name="MDA_FinCF_3mth">[8]MDA_CashFlows!#REF!</definedName>
    <definedName name="MDA_FinCF_3mthchg" localSheetId="5">[8]MDA_CashFlows!#REF!</definedName>
    <definedName name="MDA_FinCF_3mthchg" localSheetId="1">[8]MDA_CashFlows!#REF!</definedName>
    <definedName name="MDA_FinCF_3mthchg" localSheetId="3">[8]MDA_CashFlows!#REF!</definedName>
    <definedName name="MDA_FinCF_3mthchg">[8]MDA_CashFlows!#REF!</definedName>
    <definedName name="MDA_FinCF_9mth">[8]MDA_CashFlows!#REF!</definedName>
    <definedName name="MDA_FinCF_9mthchg">[8]MDA_CashFlows!#REF!</definedName>
    <definedName name="MDA_FinSummary2015">#REF!</definedName>
    <definedName name="MDA_Fleet" localSheetId="15">#REF!</definedName>
    <definedName name="MDA_Fleet" localSheetId="14">#REF!</definedName>
    <definedName name="MDA_Fleet" localSheetId="12">#REF!</definedName>
    <definedName name="MDA_Fleet" localSheetId="5">#REF!</definedName>
    <definedName name="MDA_Fleet" localSheetId="4">#REF!</definedName>
    <definedName name="MDA_Fleet" localSheetId="1">#REF!</definedName>
    <definedName name="MDA_Fleet" localSheetId="3">#REF!</definedName>
    <definedName name="MDA_Fleet" localSheetId="11">#REF!</definedName>
    <definedName name="MDA_Fleet" localSheetId="10">#REF!</definedName>
    <definedName name="MDA_Fleet" localSheetId="16">#REF!</definedName>
    <definedName name="MDA_Fleet" localSheetId="6">#REF!</definedName>
    <definedName name="MDA_Fleet" localSheetId="17">#REF!</definedName>
    <definedName name="MDA_Fleet" localSheetId="7">'Seaspan Fleet Table'!$C$7:$J$137</definedName>
    <definedName name="MDA_Fleet">#REF!</definedName>
    <definedName name="MDA_FVchg_3mth" localSheetId="5">[8]MDA_FinSummary!#REF!</definedName>
    <definedName name="MDA_FVchg_3mth" localSheetId="1">[8]MDA_FinSummary!#REF!</definedName>
    <definedName name="MDA_FVchg_3mth" localSheetId="3">[8]MDA_FinSummary!#REF!</definedName>
    <definedName name="MDA_FVchg_3mth">[8]MDA_FinSummary!#REF!</definedName>
    <definedName name="MDA_FVchg_3mthpercentage" localSheetId="5">[8]MDA_FinSummary!#REF!</definedName>
    <definedName name="MDA_FVchg_3mthpercentage" localSheetId="1">[8]MDA_FinSummary!#REF!</definedName>
    <definedName name="MDA_FVchg_3mthpercentage" localSheetId="3">[8]MDA_FinSummary!#REF!</definedName>
    <definedName name="MDA_FVchg_3mthpercentage">[8]MDA_FinSummary!#REF!</definedName>
    <definedName name="MDA_FVchg_9mth">[8]MDA_FinSummary!#REF!</definedName>
    <definedName name="MDA_FVchg_9mthpercentage">[8]MDA_FinSummary!#REF!</definedName>
    <definedName name="MDA_GA_2015">#REF!</definedName>
    <definedName name="MDA_GA_3mthchg">[8]MDA_FinSummary!#REF!</definedName>
    <definedName name="MDA_GA_3mthpercentage">[8]MDA_FinSummary!#REF!</definedName>
    <definedName name="MDA_GA_PercentageChg">#REF!</definedName>
    <definedName name="MDA_Histcharter2" localSheetId="15">#REF!</definedName>
    <definedName name="MDA_Histcharter2" localSheetId="14">#REF!</definedName>
    <definedName name="MDA_Histcharter2" localSheetId="12">#REF!</definedName>
    <definedName name="MDA_Histcharter2" localSheetId="5">#REF!</definedName>
    <definedName name="MDA_Histcharter2" localSheetId="4">#REF!</definedName>
    <definedName name="MDA_Histcharter2" localSheetId="1">#REF!</definedName>
    <definedName name="MDA_Histcharter2" localSheetId="3">#REF!</definedName>
    <definedName name="MDA_Histcharter2" localSheetId="11">#REF!</definedName>
    <definedName name="MDA_Histcharter2" localSheetId="10">#REF!</definedName>
    <definedName name="MDA_Histcharter2" localSheetId="16">#REF!</definedName>
    <definedName name="MDA_Histcharter2" localSheetId="6">#REF!</definedName>
    <definedName name="MDA_Histcharter2" localSheetId="17">#REF!</definedName>
    <definedName name="MDA_Histcharter2" localSheetId="7">#REF!</definedName>
    <definedName name="MDA_Histcharter2">#REF!</definedName>
    <definedName name="MDA_Int_3mthchg" localSheetId="5">[8]MDA_FinSummary!#REF!</definedName>
    <definedName name="MDA_Int_3mthchg" localSheetId="1">[8]MDA_FinSummary!#REF!</definedName>
    <definedName name="MDA_Int_3mthchg" localSheetId="3">[8]MDA_FinSummary!#REF!</definedName>
    <definedName name="MDA_Int_3mthchg" localSheetId="7">[8]MDA_FinSummary!#REF!</definedName>
    <definedName name="MDA_Int_3mthchg">[8]MDA_FinSummary!#REF!</definedName>
    <definedName name="MDA_Int_3mthpercentage" localSheetId="5">[8]MDA_FinSummary!#REF!</definedName>
    <definedName name="MDA_Int_3mthpercentage" localSheetId="1">[8]MDA_FinSummary!#REF!</definedName>
    <definedName name="MDA_Int_3mthpercentage" localSheetId="3">[8]MDA_FinSummary!#REF!</definedName>
    <definedName name="MDA_Int_3mthpercentage">[8]MDA_FinSummary!#REF!</definedName>
    <definedName name="MDA_Interest_ChangeQ42015" localSheetId="7">[1]ER_FinSummary!#REF!</definedName>
    <definedName name="MDA_Interest_ChangeQ42015">[6]ER_FinSummary!#REF!</definedName>
    <definedName name="MDA_InvestingCF_2015">[5]MDA_CashFlows!#REF!</definedName>
    <definedName name="MDA_InvestingCF_Change">[5]MDA_CashFlows!#REF!</definedName>
    <definedName name="MDA_Lease_OS">[8]MDA_LTDandLeaseFac!$C$13</definedName>
    <definedName name="MDA_Newbuild">#REF!</definedName>
    <definedName name="MDA_Newbuild_charter" localSheetId="5">[8]MDA_FutureDeliveries!#REF!</definedName>
    <definedName name="MDA_Newbuild_charter" localSheetId="1">[8]MDA_FutureDeliveries!#REF!</definedName>
    <definedName name="MDA_Newbuild_charter" localSheetId="3">[8]MDA_FutureDeliveries!#REF!</definedName>
    <definedName name="MDA_Newbuild_charter" localSheetId="7">[8]MDA_FutureDeliveries!#REF!</definedName>
    <definedName name="MDA_Newbuild_charter">[8]MDA_FutureDeliveries!#REF!</definedName>
    <definedName name="MDA_Newbuilds1" localSheetId="5">[8]MDA_FutureDeliveries!#REF!</definedName>
    <definedName name="MDA_Newbuilds1" localSheetId="1">[8]MDA_FutureDeliveries!#REF!</definedName>
    <definedName name="MDA_Newbuilds1" localSheetId="3">[8]MDA_FutureDeliveries!#REF!</definedName>
    <definedName name="MDA_Newbuilds1" localSheetId="7">[8]MDA_FutureDeliveries!#REF!</definedName>
    <definedName name="MDA_Newbuilds1">[8]MDA_FutureDeliveries!#REF!</definedName>
    <definedName name="MDA_OpCF_2015">[5]MDA_CashFlows!#REF!</definedName>
    <definedName name="MDA_OpCF_3mthchg">[8]MDA_CashFlows!#REF!</definedName>
    <definedName name="MDA_OpCF_3mths">[8]MDA_CashFlows!#REF!</definedName>
    <definedName name="MDA_OpCF_9mthchg">[8]MDA_CashFlows!$F$3-[8]MDA_CashFlows!$G$3</definedName>
    <definedName name="MDA_OpCF_9mths" localSheetId="15">[8]MDA_CashFlows!#REF!</definedName>
    <definedName name="MDA_OpCF_9mths" localSheetId="14">[8]MDA_CashFlows!#REF!</definedName>
    <definedName name="MDA_OpCF_9mths" localSheetId="5">[8]MDA_CashFlows!#REF!</definedName>
    <definedName name="MDA_OpCF_9mths" localSheetId="4">[8]MDA_CashFlows!#REF!</definedName>
    <definedName name="MDA_OpCF_9mths" localSheetId="1">[8]MDA_CashFlows!#REF!</definedName>
    <definedName name="MDA_OpCF_9mths" localSheetId="3">[8]MDA_CashFlows!#REF!</definedName>
    <definedName name="MDA_OpCF_9mths" localSheetId="11">[8]MDA_CashFlows!#REF!</definedName>
    <definedName name="MDA_OpCF_9mths" localSheetId="10">[8]MDA_CashFlows!#REF!</definedName>
    <definedName name="MDA_OpCF_9mths" localSheetId="6">[8]MDA_CashFlows!#REF!</definedName>
    <definedName name="MDA_OpCF_9mths" localSheetId="7">[8]MDA_CashFlows!#REF!</definedName>
    <definedName name="MDA_OpCF_9mths">[8]MDA_CashFlows!#REF!</definedName>
    <definedName name="MDA_OpCF_Change">[5]MDA_CashFlows!#REF!</definedName>
    <definedName name="MDA_OperatingCostperDay">#REF!</definedName>
    <definedName name="MDA_OPEX_2015">#REF!</definedName>
    <definedName name="MDA_Opex_3mthchg" localSheetId="7">[8]MDA_FinSummary!#REF!</definedName>
    <definedName name="MDA_Opex_3mthchg">[8]MDA_FinSummary!#REF!</definedName>
    <definedName name="MDA_Opex_3mthprecentage">[8]MDA_FinSummary!#REF!</definedName>
    <definedName name="MDA_OPEX_PercentageChg">#REF!</definedName>
    <definedName name="MDA_Oplease_3mthpercentage">[8]MDA_FinSummary!#REF!</definedName>
    <definedName name="MDA_RefExp_2015">#REF!</definedName>
    <definedName name="MDA_Refexp_3mth">[8]MDA_FinSummary!#REF!</definedName>
    <definedName name="MDA_Refexp_3mthchg">[8]MDA_FinSummary!#REF!</definedName>
    <definedName name="MDA_Refexp_3mthpercentage">[8]MDA_FinSummary!#REF!</definedName>
    <definedName name="MDA_Refexp_9mth">[8]MDA_FinSummary!#REF!</definedName>
    <definedName name="MDA_Refexp_9mthchg">[8]MDA_FinSummary!#REF!</definedName>
    <definedName name="MDA_Refexp_9mthpercentage">[8]MDA_FinSummary!#REF!</definedName>
    <definedName name="MDA_Rev_2015">#REF!</definedName>
    <definedName name="MDA_Rev_3mth">[8]MDA_FinSummary!$C$3</definedName>
    <definedName name="MDA_Rev_3mthchg" localSheetId="5">[8]MDA_FinSummary!#REF!</definedName>
    <definedName name="MDA_Rev_3mthchg" localSheetId="1">[8]MDA_FinSummary!#REF!</definedName>
    <definedName name="MDA_Rev_3mthchg" localSheetId="3">[8]MDA_FinSummary!#REF!</definedName>
    <definedName name="MDA_Rev_3mthchg" localSheetId="7">[8]MDA_FinSummary!#REF!</definedName>
    <definedName name="MDA_Rev_3mthchg">[8]MDA_FinSummary!#REF!</definedName>
    <definedName name="MDA_Rev_3mthprecentage" localSheetId="5">[8]MDA_FinSummary!#REF!</definedName>
    <definedName name="MDA_Rev_3mthprecentage" localSheetId="1">[8]MDA_FinSummary!#REF!</definedName>
    <definedName name="MDA_Rev_3mthprecentage" localSheetId="3">[8]MDA_FinSummary!#REF!</definedName>
    <definedName name="MDA_Rev_3mthprecentage" localSheetId="7">[8]MDA_FinSummary!#REF!</definedName>
    <definedName name="MDA_Rev_3mthprecentage">[8]MDA_FinSummary!#REF!</definedName>
    <definedName name="MDA_Rev_9mth">[8]MDA_FinSummary!$G$3</definedName>
    <definedName name="MDA_Rev_9mthchg">[8]MDA_FinSummary!$O$3</definedName>
    <definedName name="MDA_Rev_chg" localSheetId="7">[10]MDA_FinSummaryCY!$G$18</definedName>
    <definedName name="MDA_Rev_chg">[11]MDA_FinSummaryCY!$G$17</definedName>
    <definedName name="MDA_Rev_PercentageChg">#REF!</definedName>
    <definedName name="MDA_RevDD2013" localSheetId="15">#REF!</definedName>
    <definedName name="MDA_RevDD2013" localSheetId="14">#REF!</definedName>
    <definedName name="MDA_RevDD2013" localSheetId="12">#REF!</definedName>
    <definedName name="MDA_RevDD2013" localSheetId="5">#REF!</definedName>
    <definedName name="MDA_RevDD2013" localSheetId="4">#REF!</definedName>
    <definedName name="MDA_RevDD2013" localSheetId="1">#REF!</definedName>
    <definedName name="MDA_RevDD2013" localSheetId="3">#REF!</definedName>
    <definedName name="MDA_RevDD2013" localSheetId="11">#REF!</definedName>
    <definedName name="MDA_RevDD2013" localSheetId="10">#REF!</definedName>
    <definedName name="MDA_RevDD2013" localSheetId="16">#REF!</definedName>
    <definedName name="MDA_RevDD2013" localSheetId="6">#REF!</definedName>
    <definedName name="MDA_RevDD2013" localSheetId="17">#REF!</definedName>
    <definedName name="MDA_RevDD2013" localSheetId="7">#REF!</definedName>
    <definedName name="MDA_RevDD2013">#REF!</definedName>
    <definedName name="MDA_RevDD2014" localSheetId="15">#REF!</definedName>
    <definedName name="MDA_RevDD2014" localSheetId="14">#REF!</definedName>
    <definedName name="MDA_RevDD2014" localSheetId="12">#REF!</definedName>
    <definedName name="MDA_RevDD2014" localSheetId="5">#REF!</definedName>
    <definedName name="MDA_RevDD2014" localSheetId="4">#REF!</definedName>
    <definedName name="MDA_RevDD2014" localSheetId="1">#REF!</definedName>
    <definedName name="MDA_RevDD2014" localSheetId="3">#REF!</definedName>
    <definedName name="MDA_RevDD2014" localSheetId="11">#REF!</definedName>
    <definedName name="MDA_RevDD2014" localSheetId="10">#REF!</definedName>
    <definedName name="MDA_RevDD2014" localSheetId="16">#REF!</definedName>
    <definedName name="MDA_RevDD2014" localSheetId="6">#REF!</definedName>
    <definedName name="MDA_RevDD2014" localSheetId="17">#REF!</definedName>
    <definedName name="MDA_RevDD2014" localSheetId="7">#REF!</definedName>
    <definedName name="MDA_RevDD2014">#REF!</definedName>
    <definedName name="MDA_RevDD2015" localSheetId="15">#REF!</definedName>
    <definedName name="MDA_RevDD2015" localSheetId="14">#REF!</definedName>
    <definedName name="MDA_RevDD2015" localSheetId="12">#REF!</definedName>
    <definedName name="MDA_RevDD2015" localSheetId="5">#REF!</definedName>
    <definedName name="MDA_RevDD2015" localSheetId="4">#REF!</definedName>
    <definedName name="MDA_RevDD2015" localSheetId="1">#REF!</definedName>
    <definedName name="MDA_RevDD2015" localSheetId="3">#REF!</definedName>
    <definedName name="MDA_RevDD2015" localSheetId="11">#REF!</definedName>
    <definedName name="MDA_RevDD2015" localSheetId="10">#REF!</definedName>
    <definedName name="MDA_RevDD2015" localSheetId="16">#REF!</definedName>
    <definedName name="MDA_RevDD2015" localSheetId="6">#REF!</definedName>
    <definedName name="MDA_RevDD2015" localSheetId="17">#REF!</definedName>
    <definedName name="MDA_RevDD2015" localSheetId="7">#REF!</definedName>
    <definedName name="MDA_RevDD2015">#REF!</definedName>
    <definedName name="MDA_RevDollarDayVar2014">#REF!</definedName>
    <definedName name="MDA_RevDollarDayVar2015">#REF!</definedName>
    <definedName name="MDA_RevisedDD2013" localSheetId="15">#REF!</definedName>
    <definedName name="MDA_RevisedDD2013" localSheetId="14">#REF!</definedName>
    <definedName name="MDA_RevisedDD2013" localSheetId="5">#REF!</definedName>
    <definedName name="MDA_RevisedDD2013" localSheetId="4">#REF!</definedName>
    <definedName name="MDA_RevisedDD2013" localSheetId="1">#REF!</definedName>
    <definedName name="MDA_RevisedDD2013" localSheetId="3">#REF!</definedName>
    <definedName name="MDA_RevisedDD2013" localSheetId="11">#REF!</definedName>
    <definedName name="MDA_RevisedDD2013" localSheetId="10">#REF!</definedName>
    <definedName name="MDA_RevisedDD2013" localSheetId="16">#REF!</definedName>
    <definedName name="MDA_RevisedDD2013" localSheetId="6">#REF!</definedName>
    <definedName name="MDA_RevisedDD2013" localSheetId="17">#REF!</definedName>
    <definedName name="MDA_RevisedDD2013" localSheetId="7">#REF!</definedName>
    <definedName name="MDA_RevisedDD2013">#REF!</definedName>
    <definedName name="MDA_RevisedDD2016">#REF!</definedName>
    <definedName name="MDA_SelectBalancesheet">#REF!</definedName>
    <definedName name="MDA_SelectDataBS">#REF!</definedName>
    <definedName name="MDA_SelectDataIS">[5]MDA_SelectData!#REF!</definedName>
    <definedName name="MDA_T12">#REF!</definedName>
    <definedName name="MDA_T13" localSheetId="15">#REF!</definedName>
    <definedName name="MDA_T13" localSheetId="14">#REF!</definedName>
    <definedName name="MDA_T13" localSheetId="5">#REF!</definedName>
    <definedName name="MDA_T13" localSheetId="4">#REF!</definedName>
    <definedName name="MDA_T13" localSheetId="1">#REF!</definedName>
    <definedName name="MDA_T13" localSheetId="3">#REF!</definedName>
    <definedName name="MDA_T13" localSheetId="11">#REF!</definedName>
    <definedName name="MDA_T13" localSheetId="10">#REF!</definedName>
    <definedName name="MDA_T13" localSheetId="16">#REF!</definedName>
    <definedName name="MDA_T13" localSheetId="6">#REF!</definedName>
    <definedName name="MDA_T13" localSheetId="17">#REF!</definedName>
    <definedName name="MDA_T13" localSheetId="7">#REF!</definedName>
    <definedName name="MDA_T13">#REF!</definedName>
    <definedName name="MDA_T14" localSheetId="15">#REF!</definedName>
    <definedName name="MDA_T14" localSheetId="14">#REF!</definedName>
    <definedName name="MDA_T14" localSheetId="5">#REF!</definedName>
    <definedName name="MDA_T14" localSheetId="4">#REF!</definedName>
    <definedName name="MDA_T14" localSheetId="1">#REF!</definedName>
    <definedName name="MDA_T14" localSheetId="3">#REF!</definedName>
    <definedName name="MDA_T14" localSheetId="11">#REF!</definedName>
    <definedName name="MDA_T14" localSheetId="10">#REF!</definedName>
    <definedName name="MDA_T14" localSheetId="16">#REF!</definedName>
    <definedName name="MDA_T14" localSheetId="6">#REF!</definedName>
    <definedName name="MDA_T14" localSheetId="17">#REF!</definedName>
    <definedName name="MDA_T14" localSheetId="7">#REF!</definedName>
    <definedName name="MDA_T14">#REF!</definedName>
    <definedName name="MDA_T17">[5]MDA_CashFlows!#REF!</definedName>
    <definedName name="MDA_T2">[5]MDA_OpResultsCY!#REF!</definedName>
    <definedName name="MDA_T4">#REF!</definedName>
    <definedName name="MDA_T5">#REF!</definedName>
    <definedName name="MDA_T6" localSheetId="15">#REF!</definedName>
    <definedName name="MDA_T6" localSheetId="14">#REF!</definedName>
    <definedName name="MDA_T6" localSheetId="5">#REF!</definedName>
    <definedName name="MDA_T6" localSheetId="4">#REF!</definedName>
    <definedName name="MDA_T6" localSheetId="1">#REF!</definedName>
    <definedName name="MDA_T6" localSheetId="3">#REF!</definedName>
    <definedName name="MDA_T6" localSheetId="11">#REF!</definedName>
    <definedName name="MDA_T6" localSheetId="10">#REF!</definedName>
    <definedName name="MDA_T6" localSheetId="16">#REF!</definedName>
    <definedName name="MDA_T6" localSheetId="6">#REF!</definedName>
    <definedName name="MDA_T6" localSheetId="17">#REF!</definedName>
    <definedName name="MDA_T6" localSheetId="7">#REF!</definedName>
    <definedName name="MDA_T6">#REF!</definedName>
    <definedName name="MDA_T7" localSheetId="15">#REF!</definedName>
    <definedName name="MDA_T7" localSheetId="14">#REF!</definedName>
    <definedName name="MDA_T7" localSheetId="5">#REF!</definedName>
    <definedName name="MDA_T7" localSheetId="4">#REF!</definedName>
    <definedName name="MDA_T7" localSheetId="1">#REF!</definedName>
    <definedName name="MDA_T7" localSheetId="3">#REF!</definedName>
    <definedName name="MDA_T7" localSheetId="11">#REF!</definedName>
    <definedName name="MDA_T7" localSheetId="10">#REF!</definedName>
    <definedName name="MDA_T7" localSheetId="16">#REF!</definedName>
    <definedName name="MDA_T7" localSheetId="6">#REF!</definedName>
    <definedName name="MDA_T7" localSheetId="17">#REF!</definedName>
    <definedName name="MDA_T7" localSheetId="7">#REF!</definedName>
    <definedName name="MDA_T7">#REF!</definedName>
    <definedName name="MDA_Total_Fleet" localSheetId="15">#REF!</definedName>
    <definedName name="MDA_Total_Fleet" localSheetId="14">#REF!</definedName>
    <definedName name="MDA_Total_Fleet" localSheetId="5">#REF!</definedName>
    <definedName name="MDA_Total_Fleet" localSheetId="4">#REF!</definedName>
    <definedName name="MDA_Total_Fleet" localSheetId="1">#REF!</definedName>
    <definedName name="MDA_Total_Fleet" localSheetId="3">#REF!</definedName>
    <definedName name="MDA_Total_Fleet" localSheetId="11">#REF!</definedName>
    <definedName name="MDA_Total_Fleet" localSheetId="10">#REF!</definedName>
    <definedName name="MDA_Total_Fleet" localSheetId="16">#REF!</definedName>
    <definedName name="MDA_Total_Fleet" localSheetId="6">#REF!</definedName>
    <definedName name="MDA_Total_Fleet" localSheetId="17">#REF!</definedName>
    <definedName name="MDA_Total_Fleet" localSheetId="7">#REF!</definedName>
    <definedName name="MDA_Total_Fleet">#REF!</definedName>
    <definedName name="MDA_TotalOpFleet" localSheetId="7">'Seaspan Fleet Table'!#REF!</definedName>
    <definedName name="MDA_TotalOpFleet">[11]MDA_Fleet!$C$115</definedName>
    <definedName name="MDA_UtilizationPY">#REF!</definedName>
    <definedName name="MDA_VesselUtilization">#REF!</definedName>
    <definedName name="NET_DEBT_EBITDA2020" localSheetId="17">'Operating NetDebt to EBITDA '!$A$4:$G$32</definedName>
    <definedName name="NET_DEBT_EBITDA2020">#REF!</definedName>
    <definedName name="NEW_DEBT_EBITDA" localSheetId="17">'Operating NetDebt to EBITDA '!$A$3:$F$34</definedName>
    <definedName name="NEW_DEBT_EBITDA">#REF!</definedName>
    <definedName name="NEW_DEBT_TO_ASSETS" localSheetId="15">#REF!</definedName>
    <definedName name="NEW_DEBT_TO_ASSETS" localSheetId="14">#REF!</definedName>
    <definedName name="NEW_DEBT_TO_ASSETS" localSheetId="5">#REF!</definedName>
    <definedName name="NEW_DEBT_TO_ASSETS" localSheetId="4">#REF!</definedName>
    <definedName name="NEW_DEBT_TO_ASSETS" localSheetId="1">#REF!</definedName>
    <definedName name="NEW_DEBT_TO_ASSETS" localSheetId="3">#REF!</definedName>
    <definedName name="NEW_DEBT_TO_ASSETS" localSheetId="11">#REF!</definedName>
    <definedName name="NEW_DEBT_TO_ASSETS" localSheetId="10">#REF!</definedName>
    <definedName name="NEW_DEBT_TO_ASSETS" localSheetId="6">#REF!</definedName>
    <definedName name="NEW_DEBT_TO_ASSETS" localSheetId="17">#REF!</definedName>
    <definedName name="NEW_DEBT_TO_ASSETS">#REF!</definedName>
    <definedName name="NEW_DEBT_TO_EQUITY" localSheetId="15">#REF!</definedName>
    <definedName name="NEW_DEBT_TO_EQUITY" localSheetId="14">#REF!</definedName>
    <definedName name="NEW_DEBT_TO_EQUITY" localSheetId="5">#REF!</definedName>
    <definedName name="NEW_DEBT_TO_EQUITY" localSheetId="4">#REF!</definedName>
    <definedName name="NEW_DEBT_TO_EQUITY" localSheetId="1">#REF!</definedName>
    <definedName name="NEW_DEBT_TO_EQUITY" localSheetId="3">#REF!</definedName>
    <definedName name="NEW_DEBT_TO_EQUITY" localSheetId="11">#REF!</definedName>
    <definedName name="NEW_DEBT_TO_EQUITY" localSheetId="10">#REF!</definedName>
    <definedName name="NEW_DEBT_TO_EQUITY" localSheetId="6">#REF!</definedName>
    <definedName name="NEW_DEBT_TO_EQUITY" localSheetId="17">#REF!</definedName>
    <definedName name="NEW_DEBT_TO_EQUITY">#REF!</definedName>
    <definedName name="NEW_FFO" localSheetId="12">'Adjusted EPS segment'!$B$1:$G$18</definedName>
    <definedName name="NEW_FFO" localSheetId="11">'FFO - segment'!#REF!</definedName>
    <definedName name="NEW_FFO">#REF!</definedName>
    <definedName name="New_Guidiance">[2]ER_Guidance!#REF!</definedName>
    <definedName name="NEW_Q2_SEG_EBITDA" localSheetId="15">'Adj EBITDA - segment'!$A$3:$H$15</definedName>
    <definedName name="NEW_Q2_SEG_EBITDA">#REF!</definedName>
    <definedName name="NEW_SEG_EBITDA" localSheetId="15">'Adj EBITDA - segment'!$A$3:$H$15</definedName>
    <definedName name="NEW_SEG_EBITDA">#REF!</definedName>
    <definedName name="OpDebt_to_AdjEBITDA">'Operating NetDebt to EBITDA '!$A$3:$H$34</definedName>
    <definedName name="OperatingNetDebt_to_AdjEBITDA">'Operating NetDebt to EBITDA '!$A$3:$H$34</definedName>
    <definedName name="Otherassets" localSheetId="15">#REF!</definedName>
    <definedName name="Otherassets" localSheetId="14">#REF!</definedName>
    <definedName name="Otherassets" localSheetId="12">#REF!</definedName>
    <definedName name="Otherassets" localSheetId="5">#REF!</definedName>
    <definedName name="Otherassets" localSheetId="4">#REF!</definedName>
    <definedName name="Otherassets" localSheetId="1">#REF!</definedName>
    <definedName name="Otherassets" localSheetId="3">#REF!</definedName>
    <definedName name="Otherassets" localSheetId="11">#REF!</definedName>
    <definedName name="Otherassets" localSheetId="10">#REF!</definedName>
    <definedName name="Otherassets" localSheetId="16">#REF!</definedName>
    <definedName name="Otherassets" localSheetId="6">#REF!</definedName>
    <definedName name="Otherassets" localSheetId="17">#REF!</definedName>
    <definedName name="Otherassets" localSheetId="7">#REF!</definedName>
    <definedName name="Otherassets">#REF!</definedName>
    <definedName name="Otherlongtermliabilities_T1" localSheetId="15">#REF!</definedName>
    <definedName name="Otherlongtermliabilities_T1" localSheetId="14">#REF!</definedName>
    <definedName name="Otherlongtermliabilities_T1" localSheetId="12">#REF!</definedName>
    <definedName name="Otherlongtermliabilities_T1" localSheetId="5">#REF!</definedName>
    <definedName name="Otherlongtermliabilities_T1" localSheetId="4">#REF!</definedName>
    <definedName name="Otherlongtermliabilities_T1" localSheetId="1">#REF!</definedName>
    <definedName name="Otherlongtermliabilities_T1" localSheetId="3">#REF!</definedName>
    <definedName name="Otherlongtermliabilities_T1" localSheetId="11">#REF!</definedName>
    <definedName name="Otherlongtermliabilities_T1" localSheetId="10">#REF!</definedName>
    <definedName name="Otherlongtermliabilities_T1" localSheetId="16">#REF!</definedName>
    <definedName name="Otherlongtermliabilities_T1" localSheetId="6">#REF!</definedName>
    <definedName name="Otherlongtermliabilities_T1" localSheetId="17">#REF!</definedName>
    <definedName name="Otherlongtermliabilities_T1" localSheetId="7">#REF!</definedName>
    <definedName name="Otherlongtermliabilities_T1">#REF!</definedName>
    <definedName name="Otherlongtermliabilities_T2" localSheetId="15">#REF!</definedName>
    <definedName name="Otherlongtermliabilities_T2" localSheetId="14">#REF!</definedName>
    <definedName name="Otherlongtermliabilities_T2" localSheetId="12">#REF!</definedName>
    <definedName name="Otherlongtermliabilities_T2" localSheetId="5">#REF!</definedName>
    <definedName name="Otherlongtermliabilities_T2" localSheetId="4">#REF!</definedName>
    <definedName name="Otherlongtermliabilities_T2" localSheetId="1">#REF!</definedName>
    <definedName name="Otherlongtermliabilities_T2" localSheetId="3">#REF!</definedName>
    <definedName name="Otherlongtermliabilities_T2" localSheetId="11">#REF!</definedName>
    <definedName name="Otherlongtermliabilities_T2" localSheetId="10">#REF!</definedName>
    <definedName name="Otherlongtermliabilities_T2" localSheetId="16">#REF!</definedName>
    <definedName name="Otherlongtermliabilities_T2" localSheetId="6">#REF!</definedName>
    <definedName name="Otherlongtermliabilities_T2" localSheetId="17">#REF!</definedName>
    <definedName name="Otherlongtermliabilities_T2" localSheetId="7">#REF!</definedName>
    <definedName name="Otherlongtermliabilities_T2">#REF!</definedName>
    <definedName name="PART_1_T2">[5]Charterer!#REF!</definedName>
    <definedName name="_xlnm.Print_Area" localSheetId="16">'NetDebt to EBITDA'!$A$3:$L$20</definedName>
    <definedName name="_xlnm.Print_Area" localSheetId="17">'Operating NetDebt to EBITDA '!$A$3:$H$36</definedName>
    <definedName name="_xlnm.Print_Area" localSheetId="7">'Seaspan Fleet Table'!$C$7:$J$138</definedName>
    <definedName name="_xlnm.Print_Titles" localSheetId="7">'Seaspan Fleet Table'!$7:$7</definedName>
    <definedName name="Results_for_the_Quarter_T1" localSheetId="15">#REF!</definedName>
    <definedName name="Results_for_the_Quarter_T1" localSheetId="14">#REF!</definedName>
    <definedName name="Results_for_the_Quarter_T1" localSheetId="12">#REF!</definedName>
    <definedName name="Results_for_the_Quarter_T1" localSheetId="5">#REF!</definedName>
    <definedName name="Results_for_the_Quarter_T1" localSheetId="4">#REF!</definedName>
    <definedName name="Results_for_the_Quarter_T1" localSheetId="1">#REF!</definedName>
    <definedName name="Results_for_the_Quarter_T1" localSheetId="3">#REF!</definedName>
    <definedName name="Results_for_the_Quarter_T1" localSheetId="11">#REF!</definedName>
    <definedName name="Results_for_the_Quarter_T1" localSheetId="10">#REF!</definedName>
    <definedName name="Results_for_the_Quarter_T1" localSheetId="16">#REF!</definedName>
    <definedName name="Results_for_the_Quarter_T1" localSheetId="6">#REF!</definedName>
    <definedName name="Results_for_the_Quarter_T1" localSheetId="17">#REF!</definedName>
    <definedName name="Results_for_the_Quarter_T1" localSheetId="7">#REF!</definedName>
    <definedName name="Results_for_the_Quarter_T1">#REF!</definedName>
    <definedName name="Results_for_the_Quarter_T2" localSheetId="5">'Asset Utilization'!$A$6:$L$14</definedName>
    <definedName name="Results_for_the_Quarter_T2">#REF!</definedName>
    <definedName name="Results_for_the_Quarter_T6" localSheetId="18">Borrowings!$A$3:$G$18</definedName>
    <definedName name="Total_Fleet" localSheetId="15">#REF!</definedName>
    <definedName name="Total_Fleet" localSheetId="14">#REF!</definedName>
    <definedName name="Total_Fleet" localSheetId="12">#REF!</definedName>
    <definedName name="Total_Fleet" localSheetId="5">#REF!</definedName>
    <definedName name="Total_Fleet" localSheetId="4">#REF!</definedName>
    <definedName name="Total_Fleet" localSheetId="1">#REF!</definedName>
    <definedName name="Total_Fleet" localSheetId="3">#REF!</definedName>
    <definedName name="Total_Fleet" localSheetId="11">#REF!</definedName>
    <definedName name="Total_Fleet" localSheetId="10">#REF!</definedName>
    <definedName name="Total_Fleet" localSheetId="16">#REF!</definedName>
    <definedName name="Total_Fleet" localSheetId="6">#REF!</definedName>
    <definedName name="Total_Fleet" localSheetId="17">#REF!</definedName>
    <definedName name="Total_Fleet" localSheetId="7">#REF!</definedName>
    <definedName name="Total_Fleet">#REF!</definedName>
    <definedName name="Validate_1">[4]Inventories!$C$10</definedName>
    <definedName name="Validate_10">[4]Misc!$C$30:$C$33</definedName>
    <definedName name="Validate_2">[4]PPE!$C$11</definedName>
    <definedName name="Validate_3">[4]Misc!$C$4</definedName>
    <definedName name="Validate_4">[4]Misc!$C$5</definedName>
    <definedName name="Validate_5">[4]Misc!$C$39</definedName>
    <definedName name="Validate_6">[4]Misc!$C$40</definedName>
    <definedName name="Validate_7" localSheetId="5">[4]Misc!#REF!</definedName>
    <definedName name="Validate_7" localSheetId="1">[4]Misc!#REF!</definedName>
    <definedName name="Validate_7" localSheetId="3">[4]Misc!#REF!</definedName>
    <definedName name="Validate_7" localSheetId="7">[4]Misc!#REF!</definedName>
    <definedName name="Validate_7">[4]Misc!#REF!</definedName>
    <definedName name="Validate_8">[4]Misc!$C$11</definedName>
    <definedName name="Vessels_T1" localSheetId="15">#REF!</definedName>
    <definedName name="Vessels_T1" localSheetId="14">#REF!</definedName>
    <definedName name="Vessels_T1" localSheetId="12">#REF!</definedName>
    <definedName name="Vessels_T1" localSheetId="5">#REF!</definedName>
    <definedName name="Vessels_T1" localSheetId="4">#REF!</definedName>
    <definedName name="Vessels_T1" localSheetId="1">#REF!</definedName>
    <definedName name="Vessels_T1" localSheetId="3">#REF!</definedName>
    <definedName name="Vessels_T1" localSheetId="11">#REF!</definedName>
    <definedName name="Vessels_T1" localSheetId="10">#REF!</definedName>
    <definedName name="Vessels_T1" localSheetId="16">#REF!</definedName>
    <definedName name="Vessels_T1" localSheetId="6">#REF!</definedName>
    <definedName name="Vessels_T1" localSheetId="17">#REF!</definedName>
    <definedName name="Vessels_T1" localSheetId="7">#REF!</definedName>
    <definedName name="Vessels_T1">#REF!</definedName>
    <definedName name="Vessels_T2" localSheetId="15">#REF!</definedName>
    <definedName name="Vessels_T2" localSheetId="14">#REF!</definedName>
    <definedName name="Vessels_T2" localSheetId="12">#REF!</definedName>
    <definedName name="Vessels_T2" localSheetId="5">#REF!</definedName>
    <definedName name="Vessels_T2" localSheetId="4">#REF!</definedName>
    <definedName name="Vessels_T2" localSheetId="1">#REF!</definedName>
    <definedName name="Vessels_T2" localSheetId="3">#REF!</definedName>
    <definedName name="Vessels_T2" localSheetId="11">#REF!</definedName>
    <definedName name="Vessels_T2" localSheetId="10">#REF!</definedName>
    <definedName name="Vessels_T2" localSheetId="16">#REF!</definedName>
    <definedName name="Vessels_T2" localSheetId="6">#REF!</definedName>
    <definedName name="Vessels_T2" localSheetId="17">#REF!</definedName>
    <definedName name="Vessels_T2" localSheetId="7">#REF!</definedName>
    <definedName name="Vessels_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27" i="42" l="1"/>
  <c r="AL19" i="42"/>
  <c r="AK19" i="42"/>
  <c r="AJ19" i="42"/>
  <c r="AI19" i="42"/>
  <c r="AH19" i="42"/>
  <c r="AG19" i="42"/>
  <c r="AF19" i="42"/>
  <c r="AE19" i="42"/>
  <c r="AD19" i="42"/>
  <c r="AC19" i="42"/>
  <c r="AK18" i="42"/>
  <c r="AJ18" i="42"/>
  <c r="AI18" i="42"/>
  <c r="AH18" i="42"/>
  <c r="AG18" i="42"/>
  <c r="AF18" i="42"/>
  <c r="AE18" i="42"/>
  <c r="G18" i="42"/>
  <c r="E18" i="42"/>
  <c r="J16" i="42"/>
  <c r="I16" i="42"/>
  <c r="G16" i="42"/>
  <c r="E16" i="42"/>
  <c r="AK14" i="42"/>
  <c r="AJ14" i="42"/>
  <c r="AI14" i="42"/>
  <c r="AH14" i="42"/>
  <c r="AG14" i="42"/>
  <c r="AF14" i="42"/>
  <c r="AE14" i="42"/>
  <c r="I14" i="42"/>
  <c r="G14" i="42"/>
  <c r="E14" i="42"/>
  <c r="AI13" i="42"/>
  <c r="AH13" i="42"/>
  <c r="AG13" i="42"/>
  <c r="AF13" i="42"/>
  <c r="AE13" i="42"/>
  <c r="AD13" i="42"/>
  <c r="AC13" i="42"/>
  <c r="C13" i="42"/>
  <c r="C15" i="42" s="1"/>
  <c r="AM12" i="42"/>
  <c r="AL12" i="42"/>
  <c r="AK12" i="42"/>
  <c r="AK13" i="42" s="1"/>
  <c r="G12" i="42"/>
  <c r="E12" i="42"/>
  <c r="AM11" i="42"/>
  <c r="AL11" i="42"/>
  <c r="G11" i="42"/>
  <c r="E11" i="42"/>
  <c r="AM10" i="42"/>
  <c r="AL10" i="42"/>
  <c r="I10" i="42" s="1"/>
  <c r="G10" i="42"/>
  <c r="E10" i="42"/>
  <c r="AM9" i="42"/>
  <c r="AL9" i="42"/>
  <c r="G9" i="42"/>
  <c r="E9" i="42"/>
  <c r="AM8" i="42"/>
  <c r="AL8" i="42"/>
  <c r="G8" i="42"/>
  <c r="E8" i="42"/>
  <c r="AM6" i="42"/>
  <c r="AL6" i="42"/>
  <c r="I6" i="42" s="1"/>
  <c r="G6" i="42"/>
  <c r="E6" i="42"/>
  <c r="AM4" i="42"/>
  <c r="AL4" i="42"/>
  <c r="I4" i="42" s="1"/>
  <c r="AJ4" i="42"/>
  <c r="AJ13" i="42" s="1"/>
  <c r="G4" i="42"/>
  <c r="E4" i="42"/>
  <c r="E13" i="42" l="1"/>
  <c r="I11" i="42"/>
  <c r="E15" i="42"/>
  <c r="AM13" i="42"/>
  <c r="I9" i="42"/>
  <c r="G13" i="42"/>
  <c r="G15" i="42" s="1"/>
  <c r="I8" i="42"/>
  <c r="AQ25" i="42"/>
  <c r="AQ29" i="42" s="1"/>
  <c r="I12" i="42"/>
  <c r="AL13" i="42"/>
  <c r="A110" i="22"/>
  <c r="I13" i="42" l="1"/>
  <c r="I15" i="42" s="1"/>
  <c r="B110" i="22"/>
  <c r="F110" i="22"/>
  <c r="E110" i="22"/>
  <c r="C18" i="42" l="1"/>
  <c r="AL18" i="42"/>
  <c r="I18" i="42" s="1"/>
</calcChain>
</file>

<file path=xl/sharedStrings.xml><?xml version="1.0" encoding="utf-8"?>
<sst xmlns="http://schemas.openxmlformats.org/spreadsheetml/2006/main" count="1247" uniqueCount="727">
  <si>
    <t>ATLAS CORP.</t>
  </si>
  <si>
    <t>Mobile Power Generation</t>
  </si>
  <si>
    <t>Total</t>
  </si>
  <si>
    <t>SUPPLEMENTAL FINANCIAL DATA</t>
  </si>
  <si>
    <t>Vessel Class
(TEU)</t>
  </si>
  <si>
    <t># Vessels (Total Fleet)</t>
  </si>
  <si>
    <t># Vessels (unencumbered)</t>
  </si>
  <si>
    <t>Average Daily Charter Rate (in thousands of US dollars)</t>
  </si>
  <si>
    <t>2500-3500</t>
  </si>
  <si>
    <t>14000+</t>
  </si>
  <si>
    <t>Total/Average</t>
  </si>
  <si>
    <t>Asset Type</t>
  </si>
  <si>
    <t>Fleet Size (MW)</t>
  </si>
  <si>
    <t>Contracted Fleet (MW)</t>
  </si>
  <si>
    <t>Contracted Revenue
(in millions of US dollars)</t>
  </si>
  <si>
    <r>
      <t>Average Remaining Term (Years)</t>
    </r>
    <r>
      <rPr>
        <b/>
        <vertAlign val="superscript"/>
        <sz val="10"/>
        <color theme="1"/>
        <rFont val="Times New Roman"/>
        <family val="1"/>
      </rPr>
      <t>(1)</t>
    </r>
  </si>
  <si>
    <t>Mobile Power Fleet</t>
  </si>
  <si>
    <t>(1)      Average remaining contract term excludes extensions; weighted by MW installed.</t>
  </si>
  <si>
    <t>ASSET UTILIZATION</t>
  </si>
  <si>
    <t>2018</t>
  </si>
  <si>
    <t>2019</t>
  </si>
  <si>
    <t>2020</t>
  </si>
  <si>
    <t>Year end</t>
  </si>
  <si>
    <t>Q4</t>
  </si>
  <si>
    <t>Q1</t>
  </si>
  <si>
    <t>Q2</t>
  </si>
  <si>
    <t>Q3</t>
  </si>
  <si>
    <t xml:space="preserve">Q4 </t>
  </si>
  <si>
    <t>Vessel Utilization:</t>
  </si>
  <si>
    <r>
      <t>Total Ownership Days</t>
    </r>
    <r>
      <rPr>
        <vertAlign val="superscript"/>
        <sz val="10"/>
        <color theme="1"/>
        <rFont val="Times New Roman"/>
        <family val="1"/>
      </rPr>
      <t>(1)(2)</t>
    </r>
  </si>
  <si>
    <t>Less Off-Hire Days:</t>
  </si>
  <si>
    <t>Scheduled Dry-Docking</t>
  </si>
  <si>
    <r>
      <t>Unscheduled Off-Hire</t>
    </r>
    <r>
      <rPr>
        <vertAlign val="superscript"/>
        <sz val="10"/>
        <color theme="1"/>
        <rFont val="Times New Roman"/>
        <family val="1"/>
      </rPr>
      <t>(3)</t>
    </r>
  </si>
  <si>
    <r>
      <t>Ownership Days On-Hire</t>
    </r>
    <r>
      <rPr>
        <b/>
        <vertAlign val="superscript"/>
        <sz val="10"/>
        <color theme="1"/>
        <rFont val="Times New Roman"/>
        <family val="1"/>
      </rPr>
      <t>(4)</t>
    </r>
  </si>
  <si>
    <t>Vessel Utilization</t>
  </si>
  <si>
    <t>(2) Ownership Days are the number of days a vessel is owned and available for charter. The primary driver of Ownership Days is the increase or decrease in the number of vessels in the fleet.</t>
  </si>
  <si>
    <t>(3) Unscheduled off-hire includes days related to vessels being off-charter.</t>
  </si>
  <si>
    <t>(4) Ownership Days On-Hire are the number of days a vessel is available to the charterer for use.</t>
  </si>
  <si>
    <r>
      <t>2019</t>
    </r>
    <r>
      <rPr>
        <b/>
        <vertAlign val="superscript"/>
        <sz val="10"/>
        <color theme="1"/>
        <rFont val="Times New Roman"/>
        <family val="1"/>
      </rPr>
      <t>(4)</t>
    </r>
  </si>
  <si>
    <r>
      <t>2020</t>
    </r>
    <r>
      <rPr>
        <b/>
        <vertAlign val="superscript"/>
        <sz val="10"/>
        <color theme="1"/>
        <rFont val="Times New Roman"/>
        <family val="1"/>
      </rPr>
      <t>(4)</t>
    </r>
  </si>
  <si>
    <r>
      <t>Average Megawatt On-Hire</t>
    </r>
    <r>
      <rPr>
        <vertAlign val="superscript"/>
        <sz val="10"/>
        <color theme="1"/>
        <rFont val="Times New Roman"/>
        <family val="1"/>
      </rPr>
      <t>(1)</t>
    </r>
  </si>
  <si>
    <r>
      <t>Average Megawatt Capacity</t>
    </r>
    <r>
      <rPr>
        <vertAlign val="superscript"/>
        <sz val="10"/>
        <color theme="1"/>
        <rFont val="Times New Roman"/>
        <family val="1"/>
      </rPr>
      <t>(2)</t>
    </r>
  </si>
  <si>
    <r>
      <t>Power Fleet Utilization</t>
    </r>
    <r>
      <rPr>
        <b/>
        <vertAlign val="superscript"/>
        <sz val="10"/>
        <color theme="1"/>
        <rFont val="Times New Roman"/>
        <family val="1"/>
      </rPr>
      <t>(3)</t>
    </r>
  </si>
  <si>
    <t>(1)      Average Megawatt On-Hire is the amount of capacity that is under contract and available to the customer for use post commercial operation date.</t>
  </si>
  <si>
    <t>(2)      Average Megawatt Capacity is the average maximum megawatts that can be generated by the power fleet.</t>
  </si>
  <si>
    <t>(3)      Power fleet utilization in comparative periods has been adjusted to reflect average utilization during the quarter.</t>
  </si>
  <si>
    <t>(4)      Atlas acquired APR Energy on February 28, 2020. For periods prior to this, APR Energy was not controlled by Atlas.</t>
  </si>
  <si>
    <t>(in millions of US dollars, except for days and Operating Cost per Day)</t>
  </si>
  <si>
    <r>
      <t>Time Charter Ownership Days</t>
    </r>
    <r>
      <rPr>
        <vertAlign val="superscript"/>
        <sz val="10"/>
        <color theme="1"/>
        <rFont val="Times New Roman"/>
        <family val="1"/>
      </rPr>
      <t>(1)</t>
    </r>
  </si>
  <si>
    <t>Vessel Operating Costs</t>
  </si>
  <si>
    <r>
      <t>Operating Cost per Day</t>
    </r>
    <r>
      <rPr>
        <b/>
        <vertAlign val="superscript"/>
        <sz val="10"/>
        <color theme="1"/>
        <rFont val="Times New Roman"/>
        <family val="1"/>
      </rPr>
      <t>(2)</t>
    </r>
  </si>
  <si>
    <t>(1)   Time Charter Ownership Days include leased vessels and exclude vessels under bareboat charter; bareboat charters are not operated by Seaspan and thus have no operating expense associated with them.</t>
  </si>
  <si>
    <t>(2)   Operating Cost per Day relates to vessels on time charter</t>
  </si>
  <si>
    <t>Year
Built</t>
  </si>
  <si>
    <t>Charter Period
Start Date</t>
  </si>
  <si>
    <t>Daily Charter Rate (in thousands of USD)</t>
  </si>
  <si>
    <t>Customer A</t>
  </si>
  <si>
    <t>10 years + one 2-year option</t>
  </si>
  <si>
    <t>12 years</t>
  </si>
  <si>
    <t>Customer C</t>
  </si>
  <si>
    <t>Minimum 72 months and up to 75 months + two 12 month options</t>
  </si>
  <si>
    <t>Customer D</t>
  </si>
  <si>
    <t>Minimum 60 months and up to 66 months</t>
  </si>
  <si>
    <t>Customer F</t>
  </si>
  <si>
    <t>17 years</t>
  </si>
  <si>
    <t>Customer E</t>
  </si>
  <si>
    <t>9.8 years + one 60 day option</t>
  </si>
  <si>
    <t>Customer G</t>
  </si>
  <si>
    <t>Minimum 30 months and up to 36 months + one 12-18 months option</t>
  </si>
  <si>
    <t>Minimum 36 months and up to 40 months</t>
  </si>
  <si>
    <t>9.7 years + one 60 day option</t>
  </si>
  <si>
    <t>12 years + three 1-year options</t>
  </si>
  <si>
    <t>Minimum 33 months and up to 36 months</t>
  </si>
  <si>
    <t>Minimum 9 months up to 11 months</t>
  </si>
  <si>
    <t>3 years</t>
  </si>
  <si>
    <t>Minimum 36 months and up to 60 months</t>
  </si>
  <si>
    <t>December 31, 2019</t>
  </si>
  <si>
    <t>Assets</t>
  </si>
  <si>
    <t>Current assets:</t>
  </si>
  <si>
    <t>Cash and cash equivalents</t>
  </si>
  <si>
    <t>Accounts receivable</t>
  </si>
  <si>
    <t>Inventories</t>
  </si>
  <si>
    <t>Prepaid expenses and other</t>
  </si>
  <si>
    <t>Net investment in lease</t>
  </si>
  <si>
    <t>Right-of-use assets</t>
  </si>
  <si>
    <t>Goodwill</t>
  </si>
  <si>
    <t>Deferred tax assets</t>
  </si>
  <si>
    <t>Other assets</t>
  </si>
  <si>
    <t>Current liabilities:</t>
  </si>
  <si>
    <t>Accounts payable and accrued liabilities</t>
  </si>
  <si>
    <t>Income tax payable</t>
  </si>
  <si>
    <t>Long-term debt</t>
  </si>
  <si>
    <t>Operating lease liabilities</t>
  </si>
  <si>
    <t>Shareholders’ equity:</t>
  </si>
  <si>
    <t>Share capital</t>
  </si>
  <si>
    <t>Additional paid in capital</t>
  </si>
  <si>
    <t>Deficit</t>
  </si>
  <si>
    <t>Accumulated other comprehensive loss</t>
  </si>
  <si>
    <t>CONSOLIDATED BALANCE SHEETS</t>
  </si>
  <si>
    <t>(IN MILLIONS OF US DOLLARS)</t>
  </si>
  <si>
    <t>December 31, 2020</t>
  </si>
  <si>
    <t>Short-term investments</t>
  </si>
  <si>
    <t>Acquisition related assets</t>
  </si>
  <si>
    <t>Property, plant and equipment</t>
  </si>
  <si>
    <t>Liabilities and shareholders' equity</t>
  </si>
  <si>
    <t>Deferred revenue</t>
  </si>
  <si>
    <t>Long-term debt - current</t>
  </si>
  <si>
    <t>Operating lease liabilities - current</t>
  </si>
  <si>
    <t>Other financing arrangements - current</t>
  </si>
  <si>
    <t>Other liabilities - current</t>
  </si>
  <si>
    <t>Other financing arrangements</t>
  </si>
  <si>
    <t>Derivative instruments</t>
  </si>
  <si>
    <t>Other liabilities</t>
  </si>
  <si>
    <t>Revenue</t>
  </si>
  <si>
    <t>Operating expenses (income):</t>
  </si>
  <si>
    <t>Depreciation and amortization</t>
  </si>
  <si>
    <t>General and administrative</t>
  </si>
  <si>
    <t>Operating leases</t>
  </si>
  <si>
    <t>Income related to modification of time charters</t>
  </si>
  <si>
    <t>Operating earnings</t>
  </si>
  <si>
    <t>Other expenses (income):</t>
  </si>
  <si>
    <t>Interest income</t>
  </si>
  <si>
    <t>Equity income on investment</t>
  </si>
  <si>
    <t>Other expenses</t>
  </si>
  <si>
    <t>Dividends - preferred shares</t>
  </si>
  <si>
    <t>Weighted average number of shares, basic</t>
  </si>
  <si>
    <t>Effect of dilutive securities:</t>
  </si>
  <si>
    <t>Share-based compensation</t>
  </si>
  <si>
    <t>Fairfax warrants</t>
  </si>
  <si>
    <t>CONSOLIDATED STATEMENTS OF OPERATIONS</t>
  </si>
  <si>
    <t>(IN MILLIONS OF US DOLLARS, EXCEPT SHARES IN THOUSANDS AND PER SHARE AMOUNTS)</t>
  </si>
  <si>
    <t>Year Ended December 31,</t>
  </si>
  <si>
    <t>Operating expenses</t>
  </si>
  <si>
    <t>Interest expense</t>
  </si>
  <si>
    <t>Acquisition related gain on contract setlement</t>
  </si>
  <si>
    <t>Income tax expense</t>
  </si>
  <si>
    <t>Holdback shares</t>
  </si>
  <si>
    <t>Cash from (used in):</t>
  </si>
  <si>
    <t>Operating activities:</t>
  </si>
  <si>
    <t>Items not involving cash:</t>
  </si>
  <si>
    <t>Deferred gain on sale-leasebacks</t>
  </si>
  <si>
    <t>Amortization of acquired revenue contracts</t>
  </si>
  <si>
    <t>Other</t>
  </si>
  <si>
    <t>Financing activities:</t>
  </si>
  <si>
    <t>Preferred shares issued, net of issuance costs</t>
  </si>
  <si>
    <t>Redemption of preferred shares</t>
  </si>
  <si>
    <t>Proceeds from exercise of warrants</t>
  </si>
  <si>
    <t>Financing fees</t>
  </si>
  <si>
    <t>Dividends on common shares</t>
  </si>
  <si>
    <t>Dividends on preferred shares</t>
  </si>
  <si>
    <t>Cash from (used in) financing activities</t>
  </si>
  <si>
    <t>Investing activities:</t>
  </si>
  <si>
    <t>Prepayment on vessel purchase</t>
  </si>
  <si>
    <t>Acquisition of GCI</t>
  </si>
  <si>
    <t>Cash acquired from GCI acquisition</t>
  </si>
  <si>
    <t>Cash used in investing activities</t>
  </si>
  <si>
    <t>Increase (decrease) in cash, cash equivalents and restricted cash</t>
  </si>
  <si>
    <t>Cash, cash equivalents and restricted cash, beginning of period</t>
  </si>
  <si>
    <t>Cash, cash equivalents and restricted cash, end of period</t>
  </si>
  <si>
    <t>The following table provides a reconciliation of cash, cash equivalents and restricted cash reported within the consolidated balance sheets that sum to the amounts shown in the consolidated statements of cash flows:</t>
  </si>
  <si>
    <t xml:space="preserve">Cash and cash equivalents </t>
  </si>
  <si>
    <t>CONSOLIDATED STATEMENTS OF CASH FLOWS</t>
  </si>
  <si>
    <t>Year ended December 31,</t>
  </si>
  <si>
    <t xml:space="preserve">Depreciation and amortization </t>
  </si>
  <si>
    <t>Change in right-of-use asset</t>
  </si>
  <si>
    <t xml:space="preserve">Non-cash interest expense and accretion </t>
  </si>
  <si>
    <t>Unrealized change in derivative instruments</t>
  </si>
  <si>
    <t>Change in other operating assets and liabilities</t>
  </si>
  <si>
    <r>
      <t>Cash from operating activities</t>
    </r>
    <r>
      <rPr>
        <vertAlign val="superscript"/>
        <sz val="10"/>
        <rFont val="Times New Roman"/>
        <family val="1"/>
      </rPr>
      <t>(1)</t>
    </r>
  </si>
  <si>
    <t>Expenditures for property, plant and equipment</t>
  </si>
  <si>
    <t>Payment on settlement of interest swap agreements</t>
  </si>
  <si>
    <t>Cash and restricted cash acquired from APR Energy acquisition</t>
  </si>
  <si>
    <t>Loss on cash repatriation</t>
  </si>
  <si>
    <t>Repayments of long-term debt and other financing arrangements</t>
  </si>
  <si>
    <t>Issuance of long-term debt and other financing arrangements</t>
  </si>
  <si>
    <t>December 31,</t>
  </si>
  <si>
    <t>Restricted cash</t>
  </si>
  <si>
    <t>Total cash, cash equivalents and restricted cash shown in the consolidated statements of cash flows</t>
  </si>
  <si>
    <t>(1) Cash from operating activities for the twelve months ended December 31, 2019 includes $227.0 million received in connection with modification of time charters.</t>
  </si>
  <si>
    <t>Three Months Ended December 31,</t>
  </si>
  <si>
    <t>Purchase of capped call</t>
  </si>
  <si>
    <t>Seaspan Vessel Fleet</t>
  </si>
  <si>
    <t>APR Energy Power Fleet</t>
  </si>
  <si>
    <t>FUNDS FROM OPERATIONS</t>
  </si>
  <si>
    <t>Three months ended December 31,</t>
  </si>
  <si>
    <t>(in millions of U.S. dollars, except shares in thousands and per share amounts)</t>
  </si>
  <si>
    <t>FFO</t>
  </si>
  <si>
    <t>Preferred share dividends</t>
  </si>
  <si>
    <t>Unrealized change in fair value of derivative instruments</t>
  </si>
  <si>
    <r>
      <t>Change in contingent consideration asset</t>
    </r>
    <r>
      <rPr>
        <vertAlign val="superscript"/>
        <sz val="10"/>
        <color theme="1"/>
        <rFont val="Times New Roman"/>
        <family val="1"/>
      </rPr>
      <t>(1)</t>
    </r>
  </si>
  <si>
    <t>FFO per share, diluted</t>
  </si>
  <si>
    <r>
      <t>Loss on foreign currency repatriation</t>
    </r>
    <r>
      <rPr>
        <vertAlign val="superscript"/>
        <sz val="10"/>
        <color theme="1"/>
        <rFont val="Times New Roman"/>
        <family val="1"/>
      </rPr>
      <t>(2)</t>
    </r>
  </si>
  <si>
    <t>Weighted average shares outstanding, diluted</t>
  </si>
  <si>
    <t>Twelve Months Ended</t>
  </si>
  <si>
    <t>December 31, 2019</t>
  </si>
  <si>
    <t>Impairment</t>
  </si>
  <si>
    <r>
      <t>Change in contingent consideration asset</t>
    </r>
    <r>
      <rPr>
        <vertAlign val="superscript"/>
        <sz val="10"/>
        <color rgb="FF000000"/>
        <rFont val="Times New Roman"/>
        <family val="1"/>
      </rPr>
      <t>(1)</t>
    </r>
  </si>
  <si>
    <r>
      <t>Loss on foreign currency repatriation</t>
    </r>
    <r>
      <rPr>
        <vertAlign val="superscript"/>
        <sz val="10"/>
        <color rgb="FF000000"/>
        <rFont val="Times New Roman"/>
        <family val="1"/>
      </rPr>
      <t>(2)</t>
    </r>
  </si>
  <si>
    <t>(in millions of U.S. dollars)</t>
  </si>
  <si>
    <t>Containership Leasing</t>
  </si>
  <si>
    <r>
      <t>Elimination and Other</t>
    </r>
    <r>
      <rPr>
        <b/>
        <vertAlign val="superscript"/>
        <sz val="10"/>
        <rFont val="Times New Roman"/>
        <family val="1"/>
      </rPr>
      <t>(3)</t>
    </r>
  </si>
  <si>
    <t>ADJUSTED EBITDA</t>
  </si>
  <si>
    <t>Loss (gain) on derivative instruments</t>
  </si>
  <si>
    <t>Adjusted EBITDA</t>
  </si>
  <si>
    <r>
      <t xml:space="preserve">Elimination and Other </t>
    </r>
    <r>
      <rPr>
        <b/>
        <vertAlign val="superscript"/>
        <sz val="10"/>
        <rFont val="Times New Roman"/>
        <family val="1"/>
      </rPr>
      <t>(3)</t>
    </r>
  </si>
  <si>
    <r>
      <t>Change in contingent consideration asset</t>
    </r>
    <r>
      <rPr>
        <vertAlign val="superscript"/>
        <sz val="10"/>
        <rFont val="Times New Roman"/>
        <family val="1"/>
      </rPr>
      <t>(1)</t>
    </r>
  </si>
  <si>
    <r>
      <t>Loss on foreign currency repatriation</t>
    </r>
    <r>
      <rPr>
        <vertAlign val="superscript"/>
        <sz val="10"/>
        <rFont val="Times New Roman"/>
        <family val="1"/>
      </rPr>
      <t>(2)</t>
    </r>
  </si>
  <si>
    <t>NET DEBT TO ADJUSTED EBITDA</t>
  </si>
  <si>
    <r>
      <t xml:space="preserve">Long-term debt </t>
    </r>
    <r>
      <rPr>
        <vertAlign val="superscript"/>
        <sz val="10"/>
        <color rgb="FF000000"/>
        <rFont val="Times New Roman"/>
        <family val="1"/>
      </rPr>
      <t>(1)</t>
    </r>
  </si>
  <si>
    <r>
      <t xml:space="preserve">Other financing arrangements </t>
    </r>
    <r>
      <rPr>
        <vertAlign val="superscript"/>
        <sz val="10"/>
        <color rgb="FF000000"/>
        <rFont val="Times New Roman"/>
        <family val="1"/>
      </rPr>
      <t>(1)</t>
    </r>
  </si>
  <si>
    <t>Deferred financing fee</t>
  </si>
  <si>
    <t>Total Borrowings</t>
  </si>
  <si>
    <t>Debt discount and fair value adjustment</t>
  </si>
  <si>
    <t>Net Debt</t>
  </si>
  <si>
    <t>Net Debt to Adjusted EBITDA</t>
  </si>
  <si>
    <r>
      <t>(1)</t>
    </r>
    <r>
      <rPr>
        <sz val="7"/>
        <color theme="1"/>
        <rFont val="Times New Roman"/>
        <family val="1"/>
      </rPr>
      <t xml:space="preserve">      </t>
    </r>
    <r>
      <rPr>
        <sz val="8"/>
        <color theme="1"/>
        <rFont val="Times New Roman"/>
        <family val="1"/>
      </rPr>
      <t>Debt and other financial arrangements include both current and long-term portions.</t>
    </r>
    <r>
      <rPr>
        <sz val="12"/>
        <color theme="1"/>
        <rFont val="Times New Roman"/>
        <family val="1"/>
      </rPr>
      <t xml:space="preserve"> </t>
    </r>
  </si>
  <si>
    <t>Total 
Outstanding</t>
  </si>
  <si>
    <r>
      <t xml:space="preserve">Interest Rate </t>
    </r>
    <r>
      <rPr>
        <b/>
        <vertAlign val="superscript"/>
        <sz val="10"/>
        <rFont val="Times New Roman"/>
        <family val="1"/>
      </rPr>
      <t>(2)</t>
    </r>
  </si>
  <si>
    <t>Years to Maturity</t>
  </si>
  <si>
    <t>December 31, 2018</t>
  </si>
  <si>
    <t>Puttable preferred shares</t>
  </si>
  <si>
    <t>December 31, 2018</t>
  </si>
  <si>
    <t>NON- GAAP RECONCILIATIONS&gt;&gt;&gt;&gt;</t>
  </si>
  <si>
    <t>Minimum 23 months and up to 27 months</t>
  </si>
  <si>
    <t>Minimum 9.2 months up to 10.8 months</t>
  </si>
  <si>
    <t>Minimum 8 months and up to 10 months</t>
  </si>
  <si>
    <t>TOTAL BORROWINGS</t>
  </si>
  <si>
    <t>Issuance of senior unsecured exchangeable notes</t>
  </si>
  <si>
    <t>Receipt from contingent consideration asset</t>
  </si>
  <si>
    <t>SUPPLEMENTAL DATA</t>
  </si>
  <si>
    <t>SEASPAN OPERATING COST PER DAY</t>
  </si>
  <si>
    <t>Goodwill impairment</t>
  </si>
  <si>
    <t>Net earnings (loss)</t>
  </si>
  <si>
    <t>Net earnings (loss) attributable to common shares</t>
  </si>
  <si>
    <t>Earnings (loss) per share, basic</t>
  </si>
  <si>
    <t>Earnings (loss) per share, diluted</t>
  </si>
  <si>
    <r>
      <t>Weighted average number of shares, diluted</t>
    </r>
    <r>
      <rPr>
        <vertAlign val="superscript"/>
        <sz val="10"/>
        <color theme="1"/>
        <rFont val="Times New Roman"/>
        <family val="1"/>
      </rPr>
      <t>(1)</t>
    </r>
  </si>
  <si>
    <t>GAAP Net earnings (loss)</t>
  </si>
  <si>
    <t>(2) Loss on foreign currency repatriation relates to losses recognized on cash repatriation from a foreign jurisdiction, where compensation is receivable through the Contingent Asset Arrangement. Compensation is made by the sellers in cash or return of previously issued equity, which is offset against the contingent consideration asset when received and therefore, is not reflected in the income statement.</t>
  </si>
  <si>
    <t>Loss (gain) on sale</t>
  </si>
  <si>
    <t>Power Fleet Utilization:</t>
  </si>
  <si>
    <t>SEASPAN DETAILED FLEET TABLE</t>
  </si>
  <si>
    <t xml:space="preserve">     Share-based compensation</t>
  </si>
  <si>
    <t xml:space="preserve">     Fairfax warrants</t>
  </si>
  <si>
    <t xml:space="preserve">     Holdback shares</t>
  </si>
  <si>
    <t>FUNDS FROM OPERATIONS BY SEGMENT</t>
  </si>
  <si>
    <t>ADJUSTED EBITDA BY SEGMENT</t>
  </si>
  <si>
    <t>Operating Cost per Day:</t>
  </si>
  <si>
    <t>(3) Elimination and Other includes amounts relating to preferred shares, change in contingent consideration asset, elimination of intercompany transactions and unallocated amounts.</t>
  </si>
  <si>
    <r>
      <t>(2)</t>
    </r>
    <r>
      <rPr>
        <sz val="7"/>
        <color theme="1"/>
        <rFont val="Times New Roman"/>
        <family val="1"/>
      </rPr>
      <t>  </t>
    </r>
    <r>
      <rPr>
        <sz val="8"/>
        <color theme="1"/>
        <rFont val="Times New Roman"/>
        <family val="1"/>
      </rPr>
      <t>Loss on foreign currency repatriation relates to losses recognized on cash repatriation from a foreign jurisdiction, where compensation is receivable through the Contingent Asset Arrangement. Compensation is made by the sellers in cash or return of previously issued equity, which is offset against the contingent consideration asset when received and therefore, is not reflected in the income statement.</t>
    </r>
  </si>
  <si>
    <t>March 31, 2021</t>
  </si>
  <si>
    <t>March 31, 2020</t>
  </si>
  <si>
    <t>Three Months Ended March 31,</t>
  </si>
  <si>
    <t>March 31,</t>
  </si>
  <si>
    <t>2021</t>
  </si>
  <si>
    <t>Three months ended March 31,</t>
  </si>
  <si>
    <t>-</t>
  </si>
  <si>
    <t>(2)</t>
  </si>
  <si>
    <t>Customer B</t>
  </si>
  <si>
    <t>18 years</t>
  </si>
  <si>
    <t>(3)</t>
  </si>
  <si>
    <t>(5)</t>
  </si>
  <si>
    <t>(6)</t>
  </si>
  <si>
    <t>(9)</t>
  </si>
  <si>
    <t>(10)</t>
  </si>
  <si>
    <t>(11)</t>
  </si>
  <si>
    <t>(12)</t>
  </si>
  <si>
    <t>Minimum 36 months and up to 48 months</t>
  </si>
  <si>
    <t>Minimum 24 months and up to 27 months</t>
  </si>
  <si>
    <t>(13)</t>
  </si>
  <si>
    <t>Minimum 3 years and up to 5 years</t>
  </si>
  <si>
    <t>Gain on sale</t>
  </si>
  <si>
    <t>(3)  Elimination and Other includes amounts relating to preferred shares, change in contingent consideration asset, elimination of intercompany transactions and unallocated amounts.</t>
  </si>
  <si>
    <t>(2)   Loss on foreign currency repatriation relates to losses recognized on cash repatriation from a foreign jurisdiction, where compensation is receivable through the Contingent Asset Arrangement. Compensation is made by the sellers in cash or return of previously issued equity, which is offset against the contingent consideration asset when received and therefore, is not reflected in the income statement.</t>
  </si>
  <si>
    <t>This vessel is included in our fleet pursuant to an lease agreement, which we used to finance the acquisition of the vessel.</t>
  </si>
  <si>
    <t>This agreement is for an initial term of 11 months, after which the term of this charter can be extended, at our unilateral option and sole discretion, for additional 11-month options at the same rate.</t>
  </si>
  <si>
    <t xml:space="preserve">Although the term is greater than or equal to three years, the charter is at market rate as the rate resets periodically during the term of the charter. </t>
  </si>
  <si>
    <t>Vessel ID</t>
  </si>
  <si>
    <t>Charterer</t>
  </si>
  <si>
    <t>Initial charter of 12 years with a charter rate of $42,900 per day for the initial term and $43,400 per day for the three one-year options.</t>
  </si>
  <si>
    <r>
      <t>Initial charter of four years with a charter rate of $8,800 per day for the first three years and increasing to $9,500 per day for the fourth year and $10,650 per day for the two-year option period.</t>
    </r>
    <r>
      <rPr>
        <vertAlign val="superscript"/>
        <sz val="7.5"/>
        <color theme="1"/>
        <rFont val="Times New Roman"/>
        <family val="1"/>
      </rPr>
      <t xml:space="preserve"> </t>
    </r>
  </si>
  <si>
    <r>
      <t>Charter of 12 years with a charter rate of $16,750 per day for the first six years, increasing to $16,900 per day for the second six years.</t>
    </r>
    <r>
      <rPr>
        <vertAlign val="superscript"/>
        <sz val="7.5"/>
        <rFont val="Times New Roman"/>
        <family val="1"/>
      </rPr>
      <t xml:space="preserve"> </t>
    </r>
  </si>
  <si>
    <r>
      <t>In 2018, vessels chartered by customer were sub-chartered to another customer.</t>
    </r>
    <r>
      <rPr>
        <vertAlign val="superscript"/>
        <sz val="7.5"/>
        <color rgb="FFFF0000"/>
        <rFont val="Times New Roman"/>
        <family val="1"/>
      </rPr>
      <t xml:space="preserve"> </t>
    </r>
  </si>
  <si>
    <t>Initial bareboat charter agreement was converted to a time charter agreement with a charter rate of $13,500 per day.</t>
  </si>
  <si>
    <t>Short term investments</t>
  </si>
  <si>
    <t>(1) Ownership Days includes time charters and bareboat charters, and excludes days prior to the initial charter hire date.</t>
  </si>
  <si>
    <t>The initial bareboat charter, which commenced on November 4, 2016, was for 84 months, with the option to extend for 60 days. Seaspan acquired these vessels on December 23, 2019. On February 11, 2020, the charter was modified to 156 months, with an option to extend for 60 days.</t>
  </si>
  <si>
    <t>The initial bareboat charter, which commenced on November 4, 2016, was for 84 months, with the option to extend for 60 days. Seaspan acquired this vessel on January 24, 2020. On February 11, 2020, the charter was modified to 156 months, with an option to extend for 60 days.</t>
  </si>
  <si>
    <r>
      <t>(1)</t>
    </r>
    <r>
      <rPr>
        <sz val="7"/>
        <rFont val="Times New Roman"/>
        <family val="1"/>
      </rPr>
      <t>  </t>
    </r>
    <r>
      <rPr>
        <sz val="8"/>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</si>
  <si>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t>(1)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</si>
  <si>
    <t>Notes and warrants issued</t>
  </si>
  <si>
    <t>Minimum 24 months and up to 32 months</t>
  </si>
  <si>
    <t>Customer J</t>
  </si>
  <si>
    <t>QUARTER ENDED JUNE 30, 2021</t>
  </si>
  <si>
    <t>The financial data in this workbook should be read in conjunction with, and is qualified by reference to, the Atlas Corp. 2021 Second Quarter ended 6/30/2021 (Q2 2021) consolidated interim financial statements and related notes thereto, and the “Management’s Discussion and Analysis of Financial Condition and Results of Operation” included in Form 6K and the Atlas Corp. 2020 year ended 12/31/2020 consolidated financial statements and related notes thereto, and the “Management’s Discussion and Analysis of Financial Condition and Results of Operation” included in Form 20F. The Form 6K and 20F can be found at sec.gov or on the investor relations section of the company's website at www.atlascorporation.com when filed.</t>
  </si>
  <si>
    <t>June 30, 2021</t>
  </si>
  <si>
    <t>Cumulative redeemable preferred shares</t>
  </si>
  <si>
    <t>Three Months Ended June 30,</t>
  </si>
  <si>
    <t>Six Months Ended June 30,</t>
  </si>
  <si>
    <t>Indemnity claim under acquisition agreement</t>
  </si>
  <si>
    <t>Loss on debt extinguishment</t>
  </si>
  <si>
    <t>Exchangeable note</t>
  </si>
  <si>
    <t>June 30,</t>
  </si>
  <si>
    <t>Share issuance costs</t>
  </si>
  <si>
    <t>Fairfax notes issued</t>
  </si>
  <si>
    <t>ASSET FLEET DETAIL AS AT JUNE 30, 2021</t>
  </si>
  <si>
    <t>(1)        Excludes options to extend charter.</t>
  </si>
  <si>
    <t>(2)        Includes 3 vessels on bareboat charter.</t>
  </si>
  <si>
    <t>(3)        Includes 8 vessels on bareboat charter.</t>
  </si>
  <si>
    <t>(4)        Includes 1 vessel on bareboat charter.</t>
  </si>
  <si>
    <t>(5)        Days Off-Hire includes scheduled and unscheduled days related to vessels being off-charter during the quarter ended June 30, 2021.</t>
  </si>
  <si>
    <t>(6)        Total Ownership Days for the quarter ended June 30, 2021 includes time charters and bareboat charters and excludes days prior to the initial charter hire date.</t>
  </si>
  <si>
    <t>(7)        Averages shown are weighted by TEU</t>
  </si>
  <si>
    <t>4250-5100</t>
  </si>
  <si>
    <r>
      <t>8500-9600</t>
    </r>
    <r>
      <rPr>
        <vertAlign val="superscript"/>
        <sz val="10"/>
        <rFont val="Times New Roman"/>
        <family val="1"/>
      </rPr>
      <t>(2)</t>
    </r>
  </si>
  <si>
    <r>
      <t>10000-11000</t>
    </r>
    <r>
      <rPr>
        <vertAlign val="superscript"/>
        <sz val="10"/>
        <rFont val="Times New Roman"/>
        <family val="1"/>
      </rPr>
      <t>(3)</t>
    </r>
  </si>
  <si>
    <r>
      <t>12000-13100</t>
    </r>
    <r>
      <rPr>
        <vertAlign val="superscript"/>
        <sz val="10"/>
        <rFont val="Times New Roman"/>
        <family val="1"/>
      </rPr>
      <t>(4)</t>
    </r>
  </si>
  <si>
    <r>
      <t>Average age of operating vessels (Years)</t>
    </r>
    <r>
      <rPr>
        <b/>
        <vertAlign val="superscript"/>
        <sz val="10"/>
        <color theme="1"/>
        <rFont val="Times New Roman"/>
        <family val="1"/>
      </rPr>
      <t>(7)</t>
    </r>
  </si>
  <si>
    <r>
      <t>Average Remaining Charter Period (Years)</t>
    </r>
    <r>
      <rPr>
        <b/>
        <vertAlign val="superscript"/>
        <sz val="10"/>
        <color theme="1"/>
        <rFont val="Times New Roman"/>
        <family val="1"/>
      </rPr>
      <t>(1)(7)</t>
    </r>
  </si>
  <si>
    <r>
      <t>Days Off-Hire</t>
    </r>
    <r>
      <rPr>
        <b/>
        <vertAlign val="superscript"/>
        <sz val="10"/>
        <color theme="1"/>
        <rFont val="Times New Roman"/>
        <family val="1"/>
      </rPr>
      <t>(5)</t>
    </r>
  </si>
  <si>
    <r>
      <t>Total Ownership Days</t>
    </r>
    <r>
      <rPr>
        <b/>
        <vertAlign val="superscript"/>
        <sz val="10"/>
        <color theme="1"/>
        <rFont val="Times New Roman"/>
        <family val="1"/>
      </rPr>
      <t>(6)</t>
    </r>
  </si>
  <si>
    <t>Three months ended June 30,</t>
  </si>
  <si>
    <r>
      <t>(1)</t>
    </r>
    <r>
      <rPr>
        <sz val="7"/>
        <color theme="1"/>
        <rFont val="Times New Roman"/>
        <family val="1"/>
      </rPr>
      <t xml:space="preserve">      </t>
    </r>
    <r>
      <rPr>
        <sz val="8"/>
        <color theme="1"/>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</si>
  <si>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r>
      <t>(2)</t>
    </r>
    <r>
      <rPr>
        <sz val="7"/>
        <color theme="1"/>
        <rFont val="Times New Roman"/>
        <family val="1"/>
      </rPr>
      <t xml:space="preserve">      </t>
    </r>
    <r>
      <rPr>
        <sz val="8"/>
        <color theme="1"/>
        <rFont val="Times New Roman"/>
        <family val="1"/>
      </rPr>
      <t>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r>
  </si>
  <si>
    <t>Three Months Ended June 30, 2021</t>
  </si>
  <si>
    <t>Loss on derivative instruments</t>
  </si>
  <si>
    <t>June 30, 2020</t>
  </si>
  <si>
    <t>As at June 30,</t>
  </si>
  <si>
    <r>
      <t>Credit facilities</t>
    </r>
    <r>
      <rPr>
        <vertAlign val="superscript"/>
        <sz val="10"/>
        <color theme="1"/>
        <rFont val="Times New Roman"/>
        <family val="1"/>
      </rPr>
      <t>(1)(8)</t>
    </r>
  </si>
  <si>
    <r>
      <t>Senior unsecured notes</t>
    </r>
    <r>
      <rPr>
        <vertAlign val="superscript"/>
        <sz val="10"/>
        <color theme="1"/>
        <rFont val="Times New Roman"/>
        <family val="1"/>
      </rPr>
      <t>(3)(8)</t>
    </r>
  </si>
  <si>
    <r>
      <t>Fairfax notes</t>
    </r>
    <r>
      <rPr>
        <vertAlign val="superscript"/>
        <sz val="10"/>
        <color theme="1"/>
        <rFont val="Times New Roman"/>
        <family val="1"/>
      </rPr>
      <t>(4)(8)</t>
    </r>
  </si>
  <si>
    <r>
      <t xml:space="preserve">Exchangeable notes </t>
    </r>
    <r>
      <rPr>
        <vertAlign val="superscript"/>
        <sz val="10"/>
        <color theme="1"/>
        <rFont val="Times New Roman"/>
        <family val="1"/>
      </rPr>
      <t>(5)(8)</t>
    </r>
  </si>
  <si>
    <r>
      <t>NOK Bond</t>
    </r>
    <r>
      <rPr>
        <vertAlign val="superscript"/>
        <sz val="10"/>
        <color theme="1"/>
        <rFont val="Times New Roman"/>
        <family val="1"/>
      </rPr>
      <t>(6)(8)</t>
    </r>
  </si>
  <si>
    <r>
      <t>Sustainability-linked Senior Secured Notes</t>
    </r>
    <r>
      <rPr>
        <vertAlign val="superscript"/>
        <sz val="10"/>
        <color theme="1"/>
        <rFont val="Times New Roman"/>
        <family val="1"/>
      </rPr>
      <t>(7)</t>
    </r>
  </si>
  <si>
    <r>
      <t>Other financing arrangements</t>
    </r>
    <r>
      <rPr>
        <vertAlign val="superscript"/>
        <sz val="10"/>
        <color theme="1"/>
        <rFont val="Times New Roman"/>
        <family val="1"/>
      </rPr>
      <t>(8)</t>
    </r>
  </si>
  <si>
    <t xml:space="preserve">Total borrowings </t>
  </si>
  <si>
    <t xml:space="preserve">Vessels under construction </t>
  </si>
  <si>
    <t>Operating borrowings</t>
  </si>
  <si>
    <r>
      <t>(1)</t>
    </r>
    <r>
      <rPr>
        <sz val="7"/>
        <color theme="1"/>
        <rFont val="Times New Roman"/>
        <family val="1"/>
      </rPr>
      <t xml:space="preserve">      </t>
    </r>
    <r>
      <rPr>
        <sz val="8"/>
        <color theme="1"/>
        <rFont val="Times New Roman"/>
        <family val="1"/>
      </rPr>
      <t>As at June 30, 2021, $2,131.5 million was secured by vessels.</t>
    </r>
  </si>
  <si>
    <r>
      <t>(2)</t>
    </r>
    <r>
      <rPr>
        <sz val="7"/>
        <color theme="1"/>
        <rFont val="Times New Roman"/>
        <family val="1"/>
      </rPr>
      <t xml:space="preserve">      </t>
    </r>
    <r>
      <rPr>
        <sz val="8"/>
        <color theme="1"/>
        <rFont val="Times New Roman"/>
        <family val="1"/>
      </rPr>
      <t>As at June 30, 2021, the three month and six month average LIBOR on the Company’s revolving credit facilities were 0.1% and</t>
    </r>
    <r>
      <rPr>
        <sz val="8"/>
        <color theme="1"/>
        <rFont val="Calibri"/>
        <family val="2"/>
      </rPr>
      <t xml:space="preserve"> </t>
    </r>
    <r>
      <rPr>
        <sz val="8"/>
        <color theme="1"/>
        <rFont val="Times New Roman"/>
        <family val="1"/>
      </rPr>
      <t xml:space="preserve">0.2%, respectively. The three month and six month average LIBOR on the Company’s term loan credit facilities were 0.1% and 0.2%, respectively. </t>
    </r>
  </si>
  <si>
    <r>
      <t>(3)</t>
    </r>
    <r>
      <rPr>
        <sz val="7"/>
        <color theme="1"/>
        <rFont val="Times New Roman"/>
        <family val="1"/>
      </rPr>
      <t xml:space="preserve">      </t>
    </r>
    <r>
      <rPr>
        <sz val="8"/>
        <color theme="1"/>
        <rFont val="Times New Roman"/>
        <family val="1"/>
      </rPr>
      <t>Correspond to the 7.125% senior unsecured notes due in 2027. $27.7m was held by Seaspan that was subsequently redeemed in July 2021, and $52.3 million is held by Atlas.</t>
    </r>
  </si>
  <si>
    <r>
      <t>(4)</t>
    </r>
    <r>
      <rPr>
        <sz val="7"/>
        <color theme="1"/>
        <rFont val="Times New Roman"/>
        <family val="1"/>
      </rPr>
      <t xml:space="preserve">      </t>
    </r>
    <r>
      <rPr>
        <sz val="8"/>
        <color theme="1"/>
        <rFont val="Times New Roman"/>
        <family val="1"/>
      </rPr>
      <t>Correspond to the 5.50% senior notes due in 2025 and 2026.</t>
    </r>
  </si>
  <si>
    <r>
      <t>(5)</t>
    </r>
    <r>
      <rPr>
        <sz val="7"/>
        <color theme="1"/>
        <rFont val="Times New Roman"/>
        <family val="1"/>
      </rPr>
      <t xml:space="preserve">      </t>
    </r>
    <r>
      <rPr>
        <sz val="8"/>
        <color theme="1"/>
        <rFont val="Times New Roman"/>
        <family val="1"/>
      </rPr>
      <t>Correspond to the 3.75% senior unsecured notes where the holder has the option to exchange into Atlas common shares, cash or combination of Atlas common shares or cash, at Seaspan’s discretion, on or after September 2025 or earlier upon the occurrence of certain conditions. The notes are due in December 2025.</t>
    </r>
  </si>
  <si>
    <r>
      <t>(6)</t>
    </r>
    <r>
      <rPr>
        <sz val="7"/>
        <color theme="1"/>
        <rFont val="Times New Roman"/>
        <family val="1"/>
      </rPr>
      <t xml:space="preserve">      </t>
    </r>
    <r>
      <rPr>
        <sz val="8"/>
        <color theme="1"/>
        <rFont val="Times New Roman"/>
        <family val="1"/>
      </rPr>
      <t>Correspond to the 6.5% senior unsecured sustainability-linked bonds issued in the Nordic bond market, due in 2024 and due in 2026.</t>
    </r>
  </si>
  <si>
    <r>
      <t>(7)</t>
    </r>
    <r>
      <rPr>
        <sz val="7"/>
        <color theme="1"/>
        <rFont val="Times New Roman"/>
        <family val="1"/>
      </rPr>
      <t xml:space="preserve">      </t>
    </r>
    <r>
      <rPr>
        <sz val="8"/>
        <color theme="1"/>
        <rFont val="Times New Roman"/>
        <family val="1"/>
      </rPr>
      <t xml:space="preserve">Corresponds to Sustainability-Linked Senior Secured Notes with interest ranging from 3.91% to 4.26% and matures between 2031 and 2036. </t>
    </r>
  </si>
  <si>
    <r>
      <t>(8)</t>
    </r>
    <r>
      <rPr>
        <sz val="7"/>
        <color theme="1"/>
        <rFont val="Times New Roman"/>
        <family val="1"/>
      </rPr>
      <t xml:space="preserve">      </t>
    </r>
    <r>
      <rPr>
        <sz val="8"/>
        <color theme="1"/>
        <rFont val="Times New Roman"/>
        <family val="1"/>
      </rPr>
      <t>These exclude deferred financing fees and include both current and long-term portions.</t>
    </r>
  </si>
  <si>
    <t>OPERATING NET DEBT TO ADJUSTED EBITDA</t>
  </si>
  <si>
    <t>As at June 30, 2021</t>
  </si>
  <si>
    <t>(in millions of U.S. dollars, unaudited)</t>
  </si>
  <si>
    <r>
      <t>Elimination and Other</t>
    </r>
    <r>
      <rPr>
        <b/>
        <vertAlign val="superscript"/>
        <sz val="10"/>
        <rFont val="Times New Roman"/>
        <family val="1"/>
      </rPr>
      <t>(4)</t>
    </r>
  </si>
  <si>
    <r>
      <t>Long-term debt</t>
    </r>
    <r>
      <rPr>
        <vertAlign val="superscript"/>
        <sz val="10"/>
        <color rgb="FF000000"/>
        <rFont val="Times New Roman"/>
        <family val="1"/>
      </rPr>
      <t>(1)</t>
    </r>
  </si>
  <si>
    <r>
      <t>Other financing arrangements</t>
    </r>
    <r>
      <rPr>
        <vertAlign val="superscript"/>
        <sz val="10"/>
        <color rgb="FF000000"/>
        <rFont val="Times New Roman"/>
        <family val="1"/>
      </rPr>
      <t>(1)</t>
    </r>
  </si>
  <si>
    <t>Operating Net Debt</t>
  </si>
  <si>
    <t>Twelve Months Ended June 30, 2021</t>
  </si>
  <si>
    <r>
      <t>Change in contingent consideration asset</t>
    </r>
    <r>
      <rPr>
        <vertAlign val="superscript"/>
        <sz val="10"/>
        <color rgb="FF000000"/>
        <rFont val="Times New Roman"/>
        <family val="1"/>
      </rPr>
      <t>(2)</t>
    </r>
  </si>
  <si>
    <r>
      <t>Loss on foreign currency repatriation</t>
    </r>
    <r>
      <rPr>
        <vertAlign val="superscript"/>
        <sz val="10"/>
        <color rgb="FF000000"/>
        <rFont val="Times New Roman"/>
        <family val="1"/>
      </rPr>
      <t>(3)</t>
    </r>
  </si>
  <si>
    <t>Operating Net Debt to Adjusted EBITDA</t>
  </si>
  <si>
    <t>Three Months Ended</t>
  </si>
  <si>
    <t>Nine Months Ended</t>
  </si>
  <si>
    <t>(in millions of U.S. dollars, except shares in thousands and per share amounts, unaudited)</t>
  </si>
  <si>
    <t>September 30, 2020</t>
  </si>
  <si>
    <t>Q1 2018</t>
  </si>
  <si>
    <t>Q2 2018</t>
  </si>
  <si>
    <t>Q3 2018</t>
  </si>
  <si>
    <t>Q4 2018</t>
  </si>
  <si>
    <t>Q1 2019</t>
  </si>
  <si>
    <t>Q2 2019</t>
  </si>
  <si>
    <t>Q3 2019</t>
  </si>
  <si>
    <t>Q4 2019</t>
  </si>
  <si>
    <t>Q1 2020</t>
  </si>
  <si>
    <t>Q2 2020</t>
  </si>
  <si>
    <t>Q3 2020</t>
  </si>
  <si>
    <t>1Q18</t>
  </si>
  <si>
    <t>2Q18</t>
  </si>
  <si>
    <t>3Q18</t>
  </si>
  <si>
    <t>4Q18</t>
  </si>
  <si>
    <t>1Q19</t>
  </si>
  <si>
    <t>2Q19</t>
  </si>
  <si>
    <t>3Q19</t>
  </si>
  <si>
    <t>4Q19</t>
  </si>
  <si>
    <t>1Q20</t>
  </si>
  <si>
    <t>2Q20</t>
  </si>
  <si>
    <t>GAAP Net Earnings</t>
  </si>
  <si>
    <t>FFO per Share, Diluted</t>
  </si>
  <si>
    <t>Period end share count</t>
  </si>
  <si>
    <t>Earnings per share, diluted</t>
  </si>
  <si>
    <t>Adjusted EPS</t>
  </si>
  <si>
    <r>
      <t>Elimination and Other</t>
    </r>
    <r>
      <rPr>
        <b/>
        <vertAlign val="superscript"/>
        <sz val="10"/>
        <rFont val="Times New Roman"/>
        <family val="1"/>
      </rPr>
      <t>(1)</t>
    </r>
  </si>
  <si>
    <t>Adjusted Earnings (loss)</t>
  </si>
  <si>
    <t>Six Months Ended June 30, 2021</t>
  </si>
  <si>
    <t>ADJUSTED EPS</t>
  </si>
  <si>
    <t>Six months ended June 30,</t>
  </si>
  <si>
    <t>Adjusted Earnings</t>
  </si>
  <si>
    <r>
      <t>Weighted average shares outstanding, diluted</t>
    </r>
    <r>
      <rPr>
        <vertAlign val="superscript"/>
        <sz val="10"/>
        <color theme="1"/>
        <rFont val="Times New Roman"/>
        <family val="1"/>
      </rPr>
      <t>(1)</t>
    </r>
  </si>
  <si>
    <t>Adjusted EPS, diluted</t>
  </si>
  <si>
    <t>The following table summarizes vessel details as at June 30, 2021:</t>
  </si>
  <si>
    <t xml:space="preserve">     Exchangeable note</t>
  </si>
  <si>
    <t>Elimination and other include amounts relating to preferred shares, corporate headquarters and elimination of intercompany transactions and unallocated amounts.</t>
  </si>
  <si>
    <r>
      <t>(1)</t>
    </r>
    <r>
      <rPr>
        <sz val="7"/>
        <color theme="1"/>
        <rFont val="Times New Roman"/>
        <family val="1"/>
      </rPr>
      <t xml:space="preserve">     </t>
    </r>
    <r>
      <rPr>
        <sz val="8"/>
        <color theme="1"/>
        <rFont val="Times New Roman"/>
        <family val="1"/>
      </rPr>
      <t>Fairfax warrants are excluded in the computation of diluted EPS for the three-months ended June 30, 2020 as their effects are anti-dilutive.</t>
    </r>
  </si>
  <si>
    <r>
      <t>(2)</t>
    </r>
    <r>
      <rPr>
        <sz val="7"/>
        <color theme="1"/>
        <rFont val="Times New Roman"/>
        <family val="1"/>
      </rPr>
      <t xml:space="preserve">        </t>
    </r>
    <r>
      <rPr>
        <sz val="8"/>
        <color theme="1"/>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</si>
  <si>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r>
      <t>(3)</t>
    </r>
    <r>
      <rPr>
        <sz val="7"/>
        <color theme="1"/>
        <rFont val="Times New Roman"/>
        <family val="1"/>
      </rPr>
      <t xml:space="preserve">        </t>
    </r>
    <r>
      <rPr>
        <sz val="8"/>
        <color theme="1"/>
        <rFont val="Times New Roman"/>
        <family val="1"/>
      </rPr>
      <t>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r>
  </si>
  <si>
    <r>
      <t>(4)</t>
    </r>
    <r>
      <rPr>
        <sz val="7"/>
        <color theme="1"/>
        <rFont val="Times New Roman"/>
        <family val="1"/>
      </rPr>
      <t xml:space="preserve">        </t>
    </r>
    <r>
      <rPr>
        <sz val="8"/>
        <color theme="1"/>
        <rFont val="Times New Roman"/>
        <family val="1"/>
      </rPr>
      <t>Elimination and Other includes amounts relating to preferred shares, change in contingent consideration asset, elimination of intercompany transactions and unallocated amounts.</t>
    </r>
  </si>
  <si>
    <r>
      <t>(1)</t>
    </r>
    <r>
      <rPr>
        <sz val="7"/>
        <color theme="1"/>
        <rFont val="Times New Roman"/>
        <family val="1"/>
      </rPr>
      <t xml:space="preserve">         </t>
    </r>
    <r>
      <rPr>
        <sz val="8"/>
        <color theme="1"/>
        <rFont val="Times New Roman"/>
        <family val="1"/>
      </rPr>
      <t>Debt and other financing arrangements include both current and long-term portions.</t>
    </r>
  </si>
  <si>
    <t>Other assets and liabilities</t>
  </si>
  <si>
    <t>Minimum 58 months and up to 60 months</t>
  </si>
  <si>
    <t>Minimum 23 months and up to 25 months</t>
  </si>
  <si>
    <t>Minimum 36 months and up to 42 months</t>
  </si>
  <si>
    <t>(1) Exchangeable notes are not included in the computation of diluted EPS for the quarter ended March 31, 2021 as their effects are anti-dilutive. Share based compensation, Fairfax warrants and Holdback shares are not included in the computation of diluted EPS for three months ended December 31, 2020 as their effects are anti-dilutive. Fairfax warrants are not included in the computation of diluted EPS for three months ended June 30, 2020 as their effects are anti-dilutive.</t>
  </si>
  <si>
    <t>DEFINITIONS OF NON-GAAP FINANCIAL MEASURES</t>
  </si>
  <si>
    <t xml:space="preserve">GAAP Net earnings </t>
  </si>
  <si>
    <t xml:space="preserve">(1)      </t>
  </si>
  <si>
    <t>Net Earnings (Loss)</t>
  </si>
  <si>
    <t>Minimum 38 months and up to 40 months</t>
  </si>
  <si>
    <t>7 years + one 1-year option</t>
  </si>
  <si>
    <t>Current Charter</t>
  </si>
  <si>
    <t xml:space="preserve">Daily Charter Rate (in thousands of USD) </t>
  </si>
  <si>
    <t>Year 1: 75.0; Year 2: 64.0; Remainder: 38.7</t>
  </si>
  <si>
    <t>Minimum 58 months and up to 62 months</t>
  </si>
  <si>
    <t>Minimum 60 months and up to 64 months</t>
  </si>
  <si>
    <t>Minimum 59.5 months and up to 64 months</t>
  </si>
  <si>
    <t>Minimum 56 months and up to 60 months</t>
  </si>
  <si>
    <t>Year 1: 26.0; Year 2: 22.0; Remainder: 18.0</t>
  </si>
  <si>
    <t>Minimum 34 months and up to 36 months</t>
  </si>
  <si>
    <t>Minimum 55 months and up to 60 months</t>
  </si>
  <si>
    <t>Minimum 60 months and up to 72 months</t>
  </si>
  <si>
    <t>Minimum 28 months and up to 36.78 months</t>
  </si>
  <si>
    <t>Subsequent Charter or Exercise of Option</t>
  </si>
  <si>
    <r>
      <t>Length of Charter</t>
    </r>
    <r>
      <rPr>
        <b/>
        <vertAlign val="superscript"/>
        <sz val="9"/>
        <rFont val="Times New Roman"/>
        <family val="1"/>
      </rPr>
      <t xml:space="preserve">(1) </t>
    </r>
  </si>
  <si>
    <t>CMA CGM Chile</t>
  </si>
  <si>
    <t>1</t>
  </si>
  <si>
    <t>Minimum 77 months and up to 81 months+ two 1 year options</t>
  </si>
  <si>
    <t>YM Warmth</t>
  </si>
  <si>
    <t>2</t>
  </si>
  <si>
    <t xml:space="preserve">(2) </t>
  </si>
  <si>
    <t>YM Wellhead</t>
  </si>
  <si>
    <t>3</t>
  </si>
  <si>
    <t>YM Wellness</t>
  </si>
  <si>
    <t>4</t>
  </si>
  <si>
    <t>YM Wholesome</t>
  </si>
  <si>
    <t>5</t>
  </si>
  <si>
    <t>YM Winner</t>
  </si>
  <si>
    <t>6</t>
  </si>
  <si>
    <t>YM Wish</t>
  </si>
  <si>
    <t>7</t>
  </si>
  <si>
    <t>YM Witness</t>
  </si>
  <si>
    <t>8</t>
  </si>
  <si>
    <t>YM Wondrous</t>
  </si>
  <si>
    <t>9</t>
  </si>
  <si>
    <t>YM World</t>
  </si>
  <si>
    <t>10</t>
  </si>
  <si>
    <t>YM Worth</t>
  </si>
  <si>
    <t>11</t>
  </si>
  <si>
    <t>YM Welcome</t>
  </si>
  <si>
    <t>12</t>
  </si>
  <si>
    <t>YM Width</t>
  </si>
  <si>
    <t>13</t>
  </si>
  <si>
    <t>YM Window</t>
  </si>
  <si>
    <t>14</t>
  </si>
  <si>
    <t>YM Wind</t>
  </si>
  <si>
    <t>15</t>
  </si>
  <si>
    <t>YM Wreath</t>
  </si>
  <si>
    <t>16</t>
  </si>
  <si>
    <t>COSCO Glory</t>
  </si>
  <si>
    <t>17</t>
  </si>
  <si>
    <t>COSCO Harmony</t>
  </si>
  <si>
    <t>18</t>
  </si>
  <si>
    <t>COSCO Pride</t>
  </si>
  <si>
    <t>19</t>
  </si>
  <si>
    <t>COSCO Development</t>
  </si>
  <si>
    <t>20</t>
  </si>
  <si>
    <t>COSCO Excellence</t>
  </si>
  <si>
    <t>21</t>
  </si>
  <si>
    <t>COSCO Faith</t>
  </si>
  <si>
    <t>22</t>
  </si>
  <si>
    <t>COSCO Fortune</t>
  </si>
  <si>
    <t>23</t>
  </si>
  <si>
    <t>COSCO Hope</t>
  </si>
  <si>
    <t>24</t>
  </si>
  <si>
    <t>Madrid Express</t>
  </si>
  <si>
    <t>25</t>
  </si>
  <si>
    <t>Paris Express</t>
  </si>
  <si>
    <t>26</t>
  </si>
  <si>
    <t>Buenos Aires Express</t>
  </si>
  <si>
    <t>27</t>
  </si>
  <si>
    <t>Minimum 61 months and up to 64 months</t>
  </si>
  <si>
    <t>MSC Siya B</t>
  </si>
  <si>
    <t>28</t>
  </si>
  <si>
    <t>Seaspan Harrier</t>
  </si>
  <si>
    <t>29</t>
  </si>
  <si>
    <t>Seaspan Falcon</t>
  </si>
  <si>
    <t>30</t>
  </si>
  <si>
    <t>Seaspan Raptor</t>
  </si>
  <si>
    <t>31</t>
  </si>
  <si>
    <t>Seaspan Osprey</t>
  </si>
  <si>
    <t>32</t>
  </si>
  <si>
    <t>MSC Madhu B</t>
  </si>
  <si>
    <t>33</t>
  </si>
  <si>
    <t>MSC Nitya B</t>
  </si>
  <si>
    <t>34</t>
  </si>
  <si>
    <t>MSC Shreya B</t>
  </si>
  <si>
    <t>35</t>
  </si>
  <si>
    <t>MSC Shuba B</t>
  </si>
  <si>
    <t>36</t>
  </si>
  <si>
    <t>MSC Yashi B</t>
  </si>
  <si>
    <t>37</t>
  </si>
  <si>
    <t>APL Dublin</t>
  </si>
  <si>
    <t>38</t>
  </si>
  <si>
    <t>APL Paris</t>
  </si>
  <si>
    <t>39</t>
  </si>
  <si>
    <t>APL Southampton</t>
  </si>
  <si>
    <t>40</t>
  </si>
  <si>
    <t>Seaspan Bravo</t>
  </si>
  <si>
    <t>41</t>
  </si>
  <si>
    <r>
      <t>Customer D</t>
    </r>
    <r>
      <rPr>
        <vertAlign val="superscript"/>
        <sz val="9"/>
        <rFont val="Times New Roman"/>
        <family val="1"/>
      </rPr>
      <t>(14)</t>
    </r>
  </si>
  <si>
    <t xml:space="preserve">8 years </t>
  </si>
  <si>
    <t>Seaspan Breeze</t>
  </si>
  <si>
    <t>42</t>
  </si>
  <si>
    <t>Seaspan Brightness</t>
  </si>
  <si>
    <t>43</t>
  </si>
  <si>
    <t>Seaspan Brilliance</t>
  </si>
  <si>
    <t>44</t>
  </si>
  <si>
    <t>MOL Beacon</t>
  </si>
  <si>
    <t>45</t>
  </si>
  <si>
    <t>Seaspan Beauty</t>
  </si>
  <si>
    <t>46</t>
  </si>
  <si>
    <t>Seaspan Belief</t>
  </si>
  <si>
    <t>47</t>
  </si>
  <si>
    <t>Seaspan Bellwether</t>
  </si>
  <si>
    <t>48</t>
  </si>
  <si>
    <t>MOL Benefactor</t>
  </si>
  <si>
    <t>49</t>
  </si>
  <si>
    <t>Seaspan Beyond</t>
  </si>
  <si>
    <t>50</t>
  </si>
  <si>
    <t>Seaspan Amazon</t>
  </si>
  <si>
    <t>51</t>
  </si>
  <si>
    <t>Minimum 63 months and up to 66 months + one 10-12 months option</t>
  </si>
  <si>
    <t>Seaspan Ganges</t>
  </si>
  <si>
    <t>52</t>
  </si>
  <si>
    <t>Seaspan Thames</t>
  </si>
  <si>
    <t>53</t>
  </si>
  <si>
    <t>Seaspan Yangtze</t>
  </si>
  <si>
    <t>54</t>
  </si>
  <si>
    <t>Seaspan Zambezi</t>
  </si>
  <si>
    <t>55</t>
  </si>
  <si>
    <t>CMA CGM Tuticorin</t>
  </si>
  <si>
    <t>56</t>
  </si>
  <si>
    <t xml:space="preserve">6 years </t>
  </si>
  <si>
    <t>Seaspan Hudson</t>
  </si>
  <si>
    <t>57</t>
  </si>
  <si>
    <t xml:space="preserve">35 months </t>
  </si>
  <si>
    <t>Maersk Guatemala</t>
  </si>
  <si>
    <t>58</t>
  </si>
  <si>
    <t>Maersk Guayaquil</t>
  </si>
  <si>
    <t>59</t>
  </si>
  <si>
    <t>Maersk Genoa</t>
  </si>
  <si>
    <t>60</t>
  </si>
  <si>
    <t>Maersk Gibraltar</t>
  </si>
  <si>
    <t>61</t>
  </si>
  <si>
    <t>CMA CGM Chennai</t>
  </si>
  <si>
    <t>62</t>
  </si>
  <si>
    <t>CMA CGM Cochin</t>
  </si>
  <si>
    <t>63</t>
  </si>
  <si>
    <t>CMA CGM Mumbai</t>
  </si>
  <si>
    <t>64</t>
  </si>
  <si>
    <t>CMA CGM Mundra</t>
  </si>
  <si>
    <t>65</t>
  </si>
  <si>
    <t>Seaspan Adonis</t>
  </si>
  <si>
    <t>66</t>
  </si>
  <si>
    <t>CSCL Long Beach</t>
  </si>
  <si>
    <t>67</t>
  </si>
  <si>
    <r>
      <t>33 months</t>
    </r>
    <r>
      <rPr>
        <vertAlign val="superscript"/>
        <sz val="9"/>
        <rFont val="Times New Roman"/>
        <family val="1"/>
      </rPr>
      <t xml:space="preserve">(7) </t>
    </r>
  </si>
  <si>
    <t>Minimum 35 months and up to 36 months</t>
  </si>
  <si>
    <t>CSCL Zeebrugge</t>
  </si>
  <si>
    <t>68</t>
  </si>
  <si>
    <t>APL Mexico</t>
  </si>
  <si>
    <t>69</t>
  </si>
  <si>
    <t>(8)</t>
  </si>
  <si>
    <t>APL New York</t>
  </si>
  <si>
    <t>70</t>
  </si>
  <si>
    <t>APL Vancouver</t>
  </si>
  <si>
    <t>71</t>
  </si>
  <si>
    <t>Gulf Bridge</t>
  </si>
  <si>
    <t>72</t>
  </si>
  <si>
    <t>Minimum 22 months and up to 25 months</t>
  </si>
  <si>
    <t xml:space="preserve">4 years </t>
  </si>
  <si>
    <t>Mediterranean Bridge</t>
  </si>
  <si>
    <t>73</t>
  </si>
  <si>
    <t>Minimum 4 months and up to 6 months</t>
  </si>
  <si>
    <t>Seaspan Oceania</t>
  </si>
  <si>
    <t>74</t>
  </si>
  <si>
    <t>35 months</t>
  </si>
  <si>
    <t>CSCL Africa</t>
  </si>
  <si>
    <t>75</t>
  </si>
  <si>
    <r>
      <t>Year 1 and 2: 41.0; Remainder: Market Rate</t>
    </r>
    <r>
      <rPr>
        <vertAlign val="superscript"/>
        <sz val="7.5"/>
        <color theme="1"/>
        <rFont val="Times New Roman"/>
        <family val="1"/>
      </rPr>
      <t>(4)</t>
    </r>
  </si>
  <si>
    <t>COSCO Indonesia</t>
  </si>
  <si>
    <t>76</t>
  </si>
  <si>
    <t>COSCO Japan</t>
  </si>
  <si>
    <t>77</t>
  </si>
  <si>
    <t>COSCO Korea</t>
  </si>
  <si>
    <t>78</t>
  </si>
  <si>
    <t>COSCO Malaysia</t>
  </si>
  <si>
    <t>79</t>
  </si>
  <si>
    <t>COSCO Philippines</t>
  </si>
  <si>
    <t>80</t>
  </si>
  <si>
    <t>COSCO Thailand</t>
  </si>
  <si>
    <t>81</t>
  </si>
  <si>
    <t>COSCO Prince Rupert</t>
  </si>
  <si>
    <t>82</t>
  </si>
  <si>
    <t>COSCO Vietnam</t>
  </si>
  <si>
    <t>83</t>
  </si>
  <si>
    <t>MOL Emissary</t>
  </si>
  <si>
    <t>84</t>
  </si>
  <si>
    <t>Seaspan Emerald</t>
  </si>
  <si>
    <t>85</t>
  </si>
  <si>
    <t>Seaspan Eminence</t>
  </si>
  <si>
    <t>86</t>
  </si>
  <si>
    <t>MOL Empire</t>
  </si>
  <si>
    <t>87</t>
  </si>
  <si>
    <t>Brotonne Bridge</t>
  </si>
  <si>
    <t>88</t>
  </si>
  <si>
    <t>Berlin Bridge</t>
  </si>
  <si>
    <t>89</t>
  </si>
  <si>
    <t>Bilbao Bridge</t>
  </si>
  <si>
    <t>90</t>
  </si>
  <si>
    <t>Seaspan Kyoto</t>
  </si>
  <si>
    <t>91</t>
  </si>
  <si>
    <t>Budapest Bridge</t>
  </si>
  <si>
    <t>92</t>
  </si>
  <si>
    <t>Seaspan Chiwan</t>
  </si>
  <si>
    <t>93</t>
  </si>
  <si>
    <t>Seaspan Hamburg</t>
  </si>
  <si>
    <t>94</t>
  </si>
  <si>
    <t>Seaspan Ningbo</t>
  </si>
  <si>
    <t>95</t>
  </si>
  <si>
    <t>Seaspan Dalian</t>
  </si>
  <si>
    <t>96</t>
  </si>
  <si>
    <t>10 months</t>
  </si>
  <si>
    <t>Seaspan Felixstowe</t>
  </si>
  <si>
    <t>97</t>
  </si>
  <si>
    <t>CSCL Brisbane</t>
  </si>
  <si>
    <t>98</t>
  </si>
  <si>
    <t>CSCL Sydney</t>
  </si>
  <si>
    <t>99</t>
  </si>
  <si>
    <t xml:space="preserve">11 months </t>
  </si>
  <si>
    <t>Seaspan Melbourne</t>
  </si>
  <si>
    <t>100</t>
  </si>
  <si>
    <t>Seaspan New Delhi</t>
  </si>
  <si>
    <t>101</t>
  </si>
  <si>
    <t xml:space="preserve">10 months </t>
  </si>
  <si>
    <t>21.0</t>
  </si>
  <si>
    <t>Seaspan New York</t>
  </si>
  <si>
    <t>102</t>
  </si>
  <si>
    <t>Seaspan Vancouver</t>
  </si>
  <si>
    <t>103</t>
  </si>
  <si>
    <t>26.0</t>
  </si>
  <si>
    <t>Rio Grande Express</t>
  </si>
  <si>
    <t>104</t>
  </si>
  <si>
    <t>Minimum 52 months and up to 56 months</t>
  </si>
  <si>
    <t>Seaspan Dubai</t>
  </si>
  <si>
    <t>105</t>
  </si>
  <si>
    <t>Seaspan Jakarta</t>
  </si>
  <si>
    <t>106</t>
  </si>
  <si>
    <t>Seaspan Lahore</t>
  </si>
  <si>
    <t>107</t>
  </si>
  <si>
    <t>Minimum 9 months and up to 11 months</t>
  </si>
  <si>
    <t>Seaspan Saigon</t>
  </si>
  <si>
    <t>108</t>
  </si>
  <si>
    <t>Seaspan Santos</t>
  </si>
  <si>
    <t>109</t>
  </si>
  <si>
    <t xml:space="preserve">7 months </t>
  </si>
  <si>
    <r>
      <t>Market Rate</t>
    </r>
    <r>
      <rPr>
        <vertAlign val="superscript"/>
        <sz val="7.5"/>
        <color theme="1"/>
        <rFont val="Times New Roman"/>
        <family val="1"/>
      </rPr>
      <t>(4)</t>
    </r>
  </si>
  <si>
    <t>Seaspan Manila</t>
  </si>
  <si>
    <t>110</t>
  </si>
  <si>
    <t>4 years</t>
  </si>
  <si>
    <t>Seaspan Rio de Janeiro</t>
  </si>
  <si>
    <t>111</t>
  </si>
  <si>
    <t>Seaspan Fraser</t>
  </si>
  <si>
    <t>112</t>
  </si>
  <si>
    <t>Seaspan Loncomilla</t>
  </si>
  <si>
    <t>113</t>
  </si>
  <si>
    <t>Seaspan Lumaco</t>
  </si>
  <si>
    <t>114</t>
  </si>
  <si>
    <t>Minimum 44 months and up to 60 months</t>
  </si>
  <si>
    <t>Seaspan Lebu</t>
  </si>
  <si>
    <t>115</t>
  </si>
  <si>
    <t xml:space="preserve">3 years </t>
  </si>
  <si>
    <t>Seaspan Lingue</t>
  </si>
  <si>
    <t>116</t>
  </si>
  <si>
    <t>COSCO Fuzhou</t>
  </si>
  <si>
    <t>117</t>
  </si>
  <si>
    <t>COSCO Yingkou</t>
  </si>
  <si>
    <t>118</t>
  </si>
  <si>
    <t>Seaspan Hannover</t>
  </si>
  <si>
    <t>119</t>
  </si>
  <si>
    <t>Minimum 67 months and up to 70 months</t>
  </si>
  <si>
    <t>Seaspan Loga</t>
  </si>
  <si>
    <t>120</t>
  </si>
  <si>
    <t>Minimum 67 months and up to 71 months</t>
  </si>
  <si>
    <t>CSCL Lima</t>
  </si>
  <si>
    <t>121</t>
  </si>
  <si>
    <t>CSCL Montevideo</t>
  </si>
  <si>
    <t>122</t>
  </si>
  <si>
    <t>Maersk Nile</t>
  </si>
  <si>
    <t>123</t>
  </si>
  <si>
    <t>CSCL San Jose</t>
  </si>
  <si>
    <t>124</t>
  </si>
  <si>
    <t>Maersk Nadi</t>
  </si>
  <si>
    <t>125</t>
  </si>
  <si>
    <t>Maersk Nansha</t>
  </si>
  <si>
    <t>126</t>
  </si>
  <si>
    <t>Maersk New Delhi</t>
  </si>
  <si>
    <t>127</t>
  </si>
  <si>
    <t>Minimum 28 months and up to 32 months</t>
  </si>
  <si>
    <t>CSCL Manzanillo</t>
  </si>
  <si>
    <t>128</t>
  </si>
  <si>
    <t xml:space="preserve">12 years </t>
  </si>
  <si>
    <t>Seaspan Guayaquil</t>
  </si>
  <si>
    <t>129</t>
  </si>
  <si>
    <t>Minimum 48 months and up to 59 months</t>
  </si>
  <si>
    <t>Seaspan Calicanto</t>
  </si>
  <si>
    <t>130</t>
  </si>
  <si>
    <t>Minimum 48 months and up to 58 months</t>
  </si>
  <si>
    <t>All options to extend the term are exercisable at the charterer’s option unless otherwise noted. Charter term excludes the customary redelivery windows which can be up to +/- 90 days.</t>
  </si>
  <si>
    <t>Market Rate is based on published indices and reset periodically throughout the relevant term.</t>
  </si>
  <si>
    <r>
      <t>Initial charter of three years with a charter rate of $29,000 per day for the initial term. The charter rate increased  to $32,000 per day for the duration of the option period.</t>
    </r>
    <r>
      <rPr>
        <vertAlign val="superscript"/>
        <sz val="7.5"/>
        <color theme="1"/>
        <rFont val="Times New Roman"/>
        <family val="1"/>
      </rPr>
      <t xml:space="preserve"> </t>
    </r>
  </si>
  <si>
    <t xml:space="preserve">Initial charter of six years with a charter rate of $37,150 per day for the initial term, $39,250 per day for the first one-year option and $41,250 per day for the second one-year option. </t>
  </si>
  <si>
    <t>This supplemental information includes various financial measures that are non-GAAP financial measures as defined under the rules of the United States Securities and Exchange Commission (“SEC”). These non-GAAP financial measures, which include FFO, FFO Per Share, Diluted (“FFO Per Share”), Adjusted Earnings, Adjusted Earnings Per Share, Diluted (“Adjusted EPS”), Adjusted EBITDA, Net Debt and Total Borrowings, are intended to provide additional information and are not prepared in accordance with, and should not be considered substitutes for financial measures prepared in accordance with U.S. generally accepted accounting principles (“GAAP”). Investors are cautioned that there are material limitations associated with the use of the non-GAAP financial measures as an analytical tool.
For a reconciliation of each non-GAAP measure to its most comparable GAAP measure, please see the “Non-GAAP Reconciliations” tables in this supplemental information. 
FFO and FFO Per Share represent net earnings adjusted for depreciation and amortization, gains/losses on sale, unrealized change in fair value of derivative instruments, loss on foreign currency repatriation, change in contingent consideration asset, preferred share dividends accumulated, impairment, loss on debt extinguishment and certain other items that management believes are not representative of its operating performance. FFO and FFO Per Share are useful performance measures because they exclude those items that management believes are not representative of its performance. 
FFO and FFO Per Share are not defined by GAAP and should not be considered as an alternative to net earnings, earnings per share or any other indicator of the Company’s performance required to be reported by GAAP. In addition, this measure may not be comparable to similar measures presented by other companies.
Adjusted Earnings and Adjusted EPS represents net earnings adjusted for preferred share dividends accumulated, impairment, loss on debt extinguishment and other items that management believes are not representative of its ongoing performance.
Adjusted Earnings and Adjusted EPS are not defined by GAAP and should not be considered as an alternative to net earnings, net earnings per share or any other indicator of the Company’s performance required to be reported by GAAP. In addition, this measure may not be comparable to similar measures presented by other companies and the closest measure is net earnings. Management believes that these metrics are helpful in providing investors with information to assess the on-going operations of the business.
Adjusted EBITDA represents net earnings before interest expense and income, tax expense, depreciation and amortization, impairments, write-down and gains/losses on sale, gains/losses on derivative instruments, loss on foreign currency repatriation, change in contingent consideration asset, loss on debt extinguishment, other expenses and certain other items that management believes are not representative of its operating performance.
Adjusted EBITDA provides useful information to investors in assessing the Company’s results from operations. Management believes that this measure is useful in assessing performance and highlighting trends on an overall basis. Management also believes that this performance measure can be useful in comparing its results with those of other companies, even though other companies may not calculate this measure in the same way. The GAAP measure most directly comparable to Adjusted EBITDA is net earnings. Adjusted EBITDA is not defined by GAAP and should not be considered as an alternative to net earnings or any other indicator of the Company’s performance required to be reported by GAAP.
Net Debt represents total borrowings before debt discount and fair value adjustments, net of cash and cash equivalents and restricted cash. Total Borrowings represents long-term debt and other financing arrangements, excluding deferred financing fees.
Operating Net Debt represents total borrowings before debt discount and fair value adjustments, net of cash and cash equivalents, restricted cash and vessels under construction. 
Net Debt and Total Borrowings provide useful information to investors in assessing the Company’s leverage. Management believes this measure is useful in assessing the Company’s ability to settle contracted debt payments. Management also believes that this leverage measurement can be useful in comparing its position with those of other companies, even though other companies may not calculate this measure in the same way. The GAAP measure most directly comparable to Net Debt and Total Borrowings is the total of long-term debt and other financing arrangements. Net Debt and Total Borrowings are not defined by GAAP and should not be considered as an alternative to long-term debt and other financing arrangements or any other indicator of the Company’s financial position required to be reported by GAAP.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</si>
</sst>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4" formatCode="_-&quot;$&quot;* #,##0.00_-;\-&quot;$&quot;* #,##0.00_-;_-&quot;$&quot;* &quot;-&quot;??_-;_-@_-"/>
    <numFmt numFmtId="164" formatCode="_(&quot;$&quot;* #,##0.00_);_(&quot;$&quot;* \(#,##0.00\);_(&quot;$&quot;* &quot;-&quot;??_);_(@_)"/>
    <numFmt numFmtId="165" formatCode="_(* #,##0.00_);_(* \(#,##0.00\);_(* &quot;-&quot;??_);_(@_)"/>
    <numFmt numFmtId="166" formatCode="_(&quot;$&quot;* #,##0.0_);_(&quot;$&quot;* \(#,##0.0\);_(&quot;$&quot;* &quot;-&quot;??_);_(@_)"/>
    <numFmt numFmtId="167" formatCode="_(* #,##0.0_);_(* \(#,##0.0\);_(* &quot;-&quot;??_);_(@_)"/>
    <numFmt numFmtId="168" formatCode="_(&quot;$&quot;* #,##0.0_);_(&quot;$&quot;* \(#,##0.0\);_(&quot;$&quot;* &quot;—&quot;_);_(@_)"/>
    <numFmt numFmtId="169" formatCode="_(* #,##0_);_(* \(#,##0\);_(* &quot;-&quot;??_);_(@_)"/>
    <numFmt numFmtId="170" formatCode="0.0"/>
    <numFmt numFmtId="171" formatCode="_(\ #,##0_);_(\ \(#,##0\);_(\ &quot;—&quot;_);_(@_)"/>
    <numFmt numFmtId="172" formatCode="0.0%;\(0.0%\);&quot;   ---%&quot;"/>
    <numFmt numFmtId="173" formatCode="_(#,##0.0%_);\(#,##0.0%\);_(&quot;–&quot;_)_%;_(@_)_%"/>
    <numFmt numFmtId="174" formatCode="0.0%"/>
    <numFmt numFmtId="175" formatCode="_(&quot;$&quot;* #,##0_);_(&quot;$&quot;* \(#,##0\);_(&quot;$&quot;* &quot;-&quot;??_);_(@_)"/>
    <numFmt numFmtId="176" formatCode="_(\ #,##0.0_);_(\ \(#,##0.0\);_(\ &quot;—&quot;_);_(@_)"/>
    <numFmt numFmtId="177" formatCode="_(&quot;$&quot;* #,##0.0_);_(&quot;$&quot;* \(#,##0.0\);_(&quot;$&quot;* &quot;-&quot;?_);_(@_)"/>
    <numFmt numFmtId="178" formatCode="[$-1009]mmmm\ d\,\ yyyy;@"/>
    <numFmt numFmtId="179" formatCode="_([$$]#,##0.0_)_%;\([$$]#,##0.0\)_%;_(&quot;–&quot;_)_%;_(@_)_%"/>
    <numFmt numFmtId="180" formatCode="_(#,##0.0_)_%;\(#,##0.0\)_%;_(&quot;–&quot;_)_%;_(@_)_%"/>
    <numFmt numFmtId="181" formatCode="_(#,##0_)_%;\(#,##0\)_%;_(&quot;–&quot;_)_%;_(@_)_%"/>
    <numFmt numFmtId="182" formatCode="[$$-380A]\ #,##0.00;\-[$$-380A]\ #,##0.00"/>
    <numFmt numFmtId="183" formatCode="_(0.0\x_)_)_';_(\(0.0\x\)_'_';_(&quot;–&quot;_)_%;_(@_)_%"/>
    <numFmt numFmtId="184" formatCode="[$-1009]d\-mmm\-yy;@"/>
    <numFmt numFmtId="185" formatCode="[$-409]dd/mmm/yy;@"/>
    <numFmt numFmtId="186" formatCode="0.0000"/>
    <numFmt numFmtId="187" formatCode="0.000000%"/>
    <numFmt numFmtId="188" formatCode="_(\ #,##0.00_);_(\ \(#,##0.00\);_(\ &quot;—&quot;_);_(@_)"/>
    <numFmt numFmtId="189" formatCode="_(&quot;$&quot;* #,##0.00_);_(&quot;$&quot;* \(#,##0.00\);_(&quot;$&quot;* &quot;—&quot;_);_(@_)"/>
    <numFmt numFmtId="190" formatCode="#,##0.0_);\(#,##0.0\)"/>
  </numFmts>
  <fonts count="68" x14ac:knownFonts="1">
    <font>
      <sz val="11"/>
      <color theme="1"/>
      <name val="Calibri"/>
      <family val="2"/>
      <scheme val="minor"/>
    </font>
    <font>
      <sz val="11"/>
      <color theme="1"/>
      <name val="Calibri"/>
      <family val="2"/>
      <scheme val="minor"/>
    </font>
    <font>
      <b/>
      <sz val="10"/>
      <color rgb="FF000000"/>
      <name val="Times New Roman"/>
      <family val="1"/>
    </font>
    <font>
      <b/>
      <sz val="10"/>
      <name val="Times New Roman"/>
      <family val="1"/>
    </font>
    <font>
      <b/>
      <sz val="10"/>
      <color theme="1"/>
      <name val="Times New Roman"/>
      <family val="1"/>
    </font>
    <font>
      <b/>
      <vertAlign val="superscript"/>
      <sz val="10"/>
      <color theme="1"/>
      <name val="Times New Roman"/>
      <family val="1"/>
    </font>
    <font>
      <sz val="10"/>
      <name val="Times New Roman"/>
      <family val="1"/>
    </font>
    <font>
      <sz val="10"/>
      <color theme="1" tint="4.9989318521683403E-2"/>
      <name val="Times New Roman"/>
      <family val="1"/>
    </font>
    <font>
      <sz val="8"/>
      <color theme="1"/>
      <name val="Times New Roman"/>
      <family val="1"/>
    </font>
    <font>
      <sz val="7"/>
      <color theme="1"/>
      <name val="Times New Roman"/>
      <family val="1"/>
    </font>
    <font>
      <sz val="7.5"/>
      <color theme="1"/>
      <name val="Calibri"/>
      <family val="2"/>
      <scheme val="minor"/>
    </font>
    <font>
      <b/>
      <sz val="7.5"/>
      <color rgb="FFFF0000"/>
      <name val="Calibri"/>
      <family val="2"/>
      <scheme val="minor"/>
    </font>
    <font>
      <vertAlign val="superscript"/>
      <sz val="10"/>
      <name val="Times New Roman"/>
      <family val="1"/>
    </font>
    <font>
      <sz val="9"/>
      <color theme="1"/>
      <name val="Times New Roman"/>
      <family val="1"/>
    </font>
    <font>
      <sz val="9"/>
      <color rgb="FFFF0000"/>
      <name val="Times New Roman"/>
      <family val="1"/>
    </font>
    <font>
      <sz val="10"/>
      <color theme="1"/>
      <name val="Times New Roman"/>
      <family val="1"/>
    </font>
    <font>
      <sz val="10"/>
      <color rgb="FFFF0000"/>
      <name val="Times New Roman"/>
      <family val="1"/>
    </font>
    <font>
      <b/>
      <sz val="10"/>
      <color theme="1"/>
      <name val="Calibri"/>
      <family val="2"/>
      <scheme val="minor"/>
    </font>
    <font>
      <vertAlign val="superscript"/>
      <sz val="10"/>
      <color theme="1"/>
      <name val="Times New Roman"/>
      <family val="1"/>
    </font>
    <font>
      <sz val="10"/>
      <color rgb="FF00B050"/>
      <name val="Times New Roman"/>
      <family val="1"/>
    </font>
    <font>
      <i/>
      <sz val="10"/>
      <color theme="1"/>
      <name val="Times New Roman"/>
      <family val="1"/>
    </font>
    <font>
      <sz val="10"/>
      <color theme="1"/>
      <name val="Calibri"/>
      <family val="2"/>
      <scheme val="minor"/>
    </font>
    <font>
      <sz val="10"/>
      <color rgb="FFFF0000"/>
      <name val="Calibri"/>
      <family val="2"/>
      <scheme val="minor"/>
    </font>
    <font>
      <sz val="11"/>
      <color theme="1"/>
      <name val="Times New Roman"/>
      <family val="1"/>
    </font>
    <font>
      <sz val="7.5"/>
      <color theme="1"/>
      <name val="Times New Roman"/>
      <family val="1"/>
    </font>
    <font>
      <vertAlign val="superscript"/>
      <sz val="7.5"/>
      <color theme="1"/>
      <name val="Times New Roman"/>
      <family val="1"/>
    </font>
    <font>
      <sz val="10"/>
      <name val="Calibri"/>
      <family val="2"/>
      <scheme val="minor"/>
    </font>
    <font>
      <sz val="12"/>
      <color theme="1"/>
      <name val="Times New Roman"/>
      <family val="1"/>
    </font>
    <font>
      <b/>
      <sz val="10"/>
      <color theme="1" tint="4.9989318521683403E-2"/>
      <name val="Times New Roman"/>
      <family val="1"/>
    </font>
    <font>
      <b/>
      <sz val="20"/>
      <color theme="1"/>
      <name val="Times New Roman"/>
      <family val="1"/>
    </font>
    <font>
      <sz val="20"/>
      <color theme="1"/>
      <name val="Calibri"/>
      <family val="2"/>
      <scheme val="minor"/>
    </font>
    <font>
      <b/>
      <sz val="12"/>
      <color theme="1"/>
      <name val="Times New Roman"/>
      <family val="1"/>
    </font>
    <font>
      <sz val="12"/>
      <color theme="1"/>
      <name val="Calibri"/>
      <family val="2"/>
      <scheme val="minor"/>
    </font>
    <font>
      <b/>
      <sz val="9"/>
      <name val="Times New Roman"/>
      <family val="1"/>
    </font>
    <font>
      <b/>
      <sz val="9"/>
      <color theme="1"/>
      <name val="Times New Roman"/>
      <family val="1"/>
    </font>
    <font>
      <sz val="9"/>
      <name val="Times New Roman"/>
      <family val="1"/>
    </font>
    <font>
      <sz val="9"/>
      <color rgb="FF000000"/>
      <name val="Times New Roman"/>
      <family val="1"/>
    </font>
    <font>
      <b/>
      <u/>
      <sz val="10"/>
      <color rgb="FF000000"/>
      <name val="Times New Roman"/>
      <family val="1"/>
    </font>
    <font>
      <b/>
      <sz val="10"/>
      <color rgb="FF002060"/>
      <name val="Times New Roman"/>
      <family val="1"/>
    </font>
    <font>
      <sz val="10"/>
      <color rgb="FF000000"/>
      <name val="Times New Roman"/>
      <family val="1"/>
    </font>
    <font>
      <vertAlign val="superscript"/>
      <sz val="10"/>
      <color rgb="FF000000"/>
      <name val="Times New Roman"/>
      <family val="1"/>
    </font>
    <font>
      <sz val="10"/>
      <color rgb="FF0070C0"/>
      <name val="Times New Roman"/>
      <family val="1"/>
    </font>
    <font>
      <b/>
      <vertAlign val="superscript"/>
      <sz val="10"/>
      <name val="Times New Roman"/>
      <family val="1"/>
    </font>
    <font>
      <sz val="10"/>
      <color theme="1"/>
      <name val="Arial"/>
      <family val="2"/>
    </font>
    <font>
      <sz val="10"/>
      <color rgb="FF0070C0"/>
      <name val="Arial"/>
      <family val="2"/>
    </font>
    <font>
      <sz val="10"/>
      <color theme="1" tint="4.9989318521683403E-2"/>
      <name val="Arial"/>
      <family val="2"/>
    </font>
    <font>
      <sz val="8"/>
      <color rgb="FF0070C0"/>
      <name val="Arial"/>
      <family val="2"/>
    </font>
    <font>
      <sz val="8"/>
      <color theme="1"/>
      <name val="Arial"/>
      <family val="2"/>
    </font>
    <font>
      <b/>
      <sz val="8"/>
      <color theme="1"/>
      <name val="Arial"/>
      <family val="2"/>
    </font>
    <font>
      <sz val="8"/>
      <name val="Arial"/>
      <family val="2"/>
    </font>
    <font>
      <sz val="8"/>
      <color theme="1"/>
      <name val="Calibri"/>
      <family val="2"/>
      <scheme val="minor"/>
    </font>
    <font>
      <b/>
      <sz val="28"/>
      <color theme="1"/>
      <name val="Calibri"/>
      <family val="2"/>
      <scheme val="minor"/>
    </font>
    <font>
      <sz val="8"/>
      <name val="Times New Roman"/>
      <family val="1"/>
    </font>
    <font>
      <sz val="7"/>
      <name val="Times New Roman"/>
      <family val="1"/>
    </font>
    <font>
      <sz val="10"/>
      <name val="Arial"/>
      <family val="2"/>
    </font>
    <font>
      <sz val="7.5"/>
      <color rgb="FF00B050"/>
      <name val="Times New Roman"/>
      <family val="1"/>
    </font>
    <font>
      <vertAlign val="superscript"/>
      <sz val="7.5"/>
      <name val="Times New Roman"/>
      <family val="1"/>
    </font>
    <font>
      <vertAlign val="superscript"/>
      <sz val="7.5"/>
      <color rgb="FFFF0000"/>
      <name val="Times New Roman"/>
      <family val="1"/>
    </font>
    <font>
      <b/>
      <sz val="10"/>
      <color rgb="FFFF0000"/>
      <name val="Times New Roman"/>
      <family val="1"/>
    </font>
    <font>
      <sz val="8"/>
      <color theme="1"/>
      <name val="Calibri"/>
      <family val="2"/>
    </font>
    <font>
      <sz val="10"/>
      <color rgb="FF0000FF"/>
      <name val="Times New Roman"/>
      <family val="1"/>
    </font>
    <font>
      <b/>
      <u/>
      <sz val="10"/>
      <color theme="1"/>
      <name val="Times New Roman"/>
      <family val="1"/>
    </font>
    <font>
      <sz val="9"/>
      <color rgb="FF0000FF"/>
      <name val="Times New Roman"/>
      <family val="1"/>
    </font>
    <font>
      <b/>
      <sz val="7"/>
      <name val="Times New Roman"/>
      <family val="1"/>
    </font>
    <font>
      <b/>
      <vertAlign val="superscript"/>
      <sz val="9"/>
      <name val="Times New Roman"/>
      <family val="1"/>
    </font>
    <font>
      <vertAlign val="superscript"/>
      <sz val="9"/>
      <name val="Times New Roman"/>
      <family val="1"/>
    </font>
    <font>
      <sz val="8.5"/>
      <color theme="1"/>
      <name val="Times New Roman"/>
      <family val="1"/>
    </font>
    <font>
      <sz val="7.5"/>
      <color rgb="FF0000FF"/>
      <name val="Times New Roman"/>
      <family val="1"/>
    </font>
  </fonts>
  <fills count="5">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FF"/>
        <bgColor indexed="64"/>
      </patternFill>
    </fill>
  </fills>
  <borders count="17">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top style="medium">
        <color auto="1"/>
      </top>
      <bottom/>
      <diagonal/>
    </border>
    <border>
      <left/>
      <right/>
      <top/>
      <bottom style="double">
        <color indexed="64"/>
      </bottom>
      <diagonal/>
    </border>
    <border>
      <left/>
      <right/>
      <top style="double">
        <color indexed="64"/>
      </top>
      <bottom style="double">
        <color indexed="64"/>
      </bottom>
      <diagonal/>
    </border>
    <border>
      <left/>
      <right/>
      <top style="thin">
        <color auto="1"/>
      </top>
      <bottom/>
      <diagonal/>
    </border>
    <border>
      <left/>
      <right/>
      <top style="thin">
        <color auto="1"/>
      </top>
      <bottom style="double">
        <color auto="1"/>
      </bottom>
      <diagonal/>
    </border>
    <border>
      <left/>
      <right/>
      <top style="medium">
        <color auto="1"/>
      </top>
      <bottom style="medium">
        <color auto="1"/>
      </bottom>
      <diagonal/>
    </border>
    <border>
      <left/>
      <right/>
      <top style="thin">
        <color indexed="64"/>
      </top>
      <bottom style="medium">
        <color indexed="64"/>
      </bottom>
      <diagonal/>
    </border>
    <border>
      <left/>
      <right/>
      <top style="medium">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600">
    <xf numFmtId="0" fontId="0" fillId="0" borderId="0" xfId="0"/>
    <xf numFmtId="166" fontId="7" fillId="0" borderId="0" xfId="2" applyNumberFormat="1" applyFont="1" applyFill="1" applyAlignment="1">
      <alignment horizontal="right"/>
    </xf>
    <xf numFmtId="168" fontId="3" fillId="0" borderId="3" xfId="2" applyNumberFormat="1" applyFont="1" applyFill="1" applyBorder="1" applyAlignment="1">
      <alignment horizontal="right"/>
    </xf>
    <xf numFmtId="0" fontId="10" fillId="0" borderId="0" xfId="0" applyFont="1" applyAlignment="1">
      <alignment horizontal="center"/>
    </xf>
    <xf numFmtId="0" fontId="11" fillId="0" borderId="0" xfId="0" applyFont="1" applyAlignment="1">
      <alignment horizontal="center"/>
    </xf>
    <xf numFmtId="49" fontId="4" fillId="2" borderId="2" xfId="0" applyNumberFormat="1" applyFont="1" applyFill="1" applyBorder="1" applyAlignment="1">
      <alignment horizontal="center" wrapText="1"/>
    </xf>
    <xf numFmtId="1" fontId="6" fillId="2" borderId="0" xfId="1" applyNumberFormat="1" applyFont="1" applyFill="1" applyAlignment="1">
      <alignment horizontal="center"/>
    </xf>
    <xf numFmtId="1" fontId="6" fillId="0" borderId="0" xfId="1" applyNumberFormat="1" applyFont="1" applyFill="1" applyAlignment="1">
      <alignment horizontal="center"/>
    </xf>
    <xf numFmtId="167" fontId="6" fillId="0" borderId="0" xfId="1" applyNumberFormat="1" applyFont="1" applyFill="1" applyAlignment="1">
      <alignment horizontal="center"/>
    </xf>
    <xf numFmtId="169" fontId="6" fillId="0" borderId="0" xfId="1" applyNumberFormat="1" applyFont="1" applyFill="1" applyAlignment="1">
      <alignment horizontal="center"/>
    </xf>
    <xf numFmtId="165" fontId="0" fillId="0" borderId="0" xfId="1" applyFont="1"/>
    <xf numFmtId="1" fontId="3" fillId="2" borderId="0" xfId="1" applyNumberFormat="1" applyFont="1" applyFill="1" applyAlignment="1">
      <alignment horizontal="center"/>
    </xf>
    <xf numFmtId="1" fontId="3" fillId="0" borderId="3" xfId="1" applyNumberFormat="1" applyFont="1" applyFill="1" applyBorder="1" applyAlignment="1">
      <alignment horizontal="center"/>
    </xf>
    <xf numFmtId="167" fontId="3" fillId="0" borderId="3" xfId="1" applyNumberFormat="1" applyFont="1" applyFill="1" applyBorder="1" applyAlignment="1">
      <alignment horizontal="center"/>
    </xf>
    <xf numFmtId="165" fontId="6" fillId="2" borderId="0" xfId="1" applyFont="1" applyFill="1" applyAlignment="1">
      <alignment horizontal="center"/>
    </xf>
    <xf numFmtId="167" fontId="6" fillId="2" borderId="0" xfId="1" applyNumberFormat="1" applyFont="1" applyFill="1" applyAlignment="1">
      <alignment horizontal="center"/>
    </xf>
    <xf numFmtId="0" fontId="13" fillId="0" borderId="0" xfId="0" applyFont="1" applyAlignment="1">
      <alignment vertical="center"/>
    </xf>
    <xf numFmtId="49" fontId="4" fillId="2" borderId="2" xfId="0" applyNumberFormat="1" applyFont="1" applyFill="1" applyBorder="1" applyAlignment="1">
      <alignment horizontal="left" wrapText="1"/>
    </xf>
    <xf numFmtId="1" fontId="6" fillId="2" borderId="0" xfId="1" applyNumberFormat="1" applyFont="1" applyFill="1" applyAlignment="1">
      <alignment horizontal="left"/>
    </xf>
    <xf numFmtId="170" fontId="6" fillId="0" borderId="0" xfId="1" applyNumberFormat="1" applyFont="1" applyFill="1" applyAlignment="1">
      <alignment horizontal="center"/>
    </xf>
    <xf numFmtId="0" fontId="13" fillId="0" borderId="0" xfId="0" applyFont="1" applyAlignment="1">
      <alignment horizontal="left" vertical="center"/>
    </xf>
    <xf numFmtId="0" fontId="10" fillId="0" borderId="4" xfId="0" applyFont="1" applyBorder="1" applyAlignment="1">
      <alignment horizontal="center"/>
    </xf>
    <xf numFmtId="0" fontId="10" fillId="3" borderId="5" xfId="0" applyFont="1" applyFill="1" applyBorder="1" applyAlignment="1">
      <alignment horizontal="center"/>
    </xf>
    <xf numFmtId="0" fontId="10" fillId="3" borderId="1" xfId="0" applyFont="1" applyFill="1" applyBorder="1" applyAlignment="1">
      <alignment horizontal="center"/>
    </xf>
    <xf numFmtId="49" fontId="15" fillId="0" borderId="0" xfId="0" applyNumberFormat="1" applyFont="1" applyAlignment="1">
      <alignment horizontal="left"/>
    </xf>
    <xf numFmtId="0" fontId="15" fillId="0" borderId="0" xfId="0" applyFont="1"/>
    <xf numFmtId="49" fontId="16" fillId="0" borderId="0" xfId="0" applyNumberFormat="1" applyFont="1" applyAlignment="1">
      <alignment horizontal="left"/>
    </xf>
    <xf numFmtId="0" fontId="16" fillId="0" borderId="0" xfId="0" applyFont="1"/>
    <xf numFmtId="0" fontId="15" fillId="0" borderId="0" xfId="0" applyFont="1" applyAlignment="1">
      <alignment horizontal="left" wrapText="1"/>
    </xf>
    <xf numFmtId="169" fontId="15" fillId="0" borderId="0" xfId="1" applyNumberFormat="1" applyFont="1" applyFill="1" applyBorder="1"/>
    <xf numFmtId="49" fontId="4" fillId="0" borderId="0" xfId="0" quotePrefix="1" applyNumberFormat="1" applyFont="1" applyAlignment="1">
      <alignment horizontal="left"/>
    </xf>
    <xf numFmtId="49" fontId="4" fillId="0" borderId="0" xfId="0" applyNumberFormat="1" applyFont="1" applyAlignment="1">
      <alignment horizontal="left"/>
    </xf>
    <xf numFmtId="49" fontId="3" fillId="0" borderId="2" xfId="0" applyNumberFormat="1" applyFont="1" applyBorder="1" applyAlignment="1">
      <alignment horizontal="center"/>
    </xf>
    <xf numFmtId="49" fontId="4" fillId="0" borderId="0" xfId="0" applyNumberFormat="1" applyFont="1" applyAlignment="1">
      <alignment horizontal="center"/>
    </xf>
    <xf numFmtId="0" fontId="17" fillId="0" borderId="0" xfId="0" applyFont="1" applyAlignment="1">
      <alignment horizontal="center"/>
    </xf>
    <xf numFmtId="49" fontId="4" fillId="0" borderId="3" xfId="0" applyNumberFormat="1" applyFont="1" applyBorder="1" applyAlignment="1">
      <alignment horizontal="center"/>
    </xf>
    <xf numFmtId="169" fontId="15" fillId="0" borderId="0" xfId="1" applyNumberFormat="1" applyFont="1" applyFill="1" applyBorder="1" applyAlignment="1"/>
    <xf numFmtId="164" fontId="15" fillId="0" borderId="0" xfId="0" applyNumberFormat="1" applyFont="1" applyAlignment="1">
      <alignment horizontal="right"/>
    </xf>
    <xf numFmtId="164" fontId="16" fillId="0" borderId="0" xfId="0" applyNumberFormat="1" applyFont="1" applyAlignment="1">
      <alignment horizontal="right"/>
    </xf>
    <xf numFmtId="49" fontId="15" fillId="0" borderId="0" xfId="0" quotePrefix="1" applyNumberFormat="1" applyFont="1" applyAlignment="1">
      <alignment horizontal="left"/>
    </xf>
    <xf numFmtId="171" fontId="6" fillId="0" borderId="0" xfId="0" applyNumberFormat="1" applyFont="1" applyAlignment="1">
      <alignment horizontal="right"/>
    </xf>
    <xf numFmtId="169" fontId="15" fillId="0" borderId="0" xfId="1" applyNumberFormat="1" applyFont="1" applyFill="1" applyBorder="1" applyAlignment="1">
      <alignment horizontal="left"/>
    </xf>
    <xf numFmtId="169" fontId="15" fillId="0" borderId="0" xfId="0" applyNumberFormat="1" applyFont="1" applyAlignment="1">
      <alignment horizontal="left"/>
    </xf>
    <xf numFmtId="169" fontId="15" fillId="0" borderId="0" xfId="1" applyNumberFormat="1" applyFont="1" applyFill="1" applyAlignment="1">
      <alignment horizontal="left"/>
    </xf>
    <xf numFmtId="169" fontId="15" fillId="0" borderId="2" xfId="1" applyNumberFormat="1" applyFont="1" applyFill="1" applyBorder="1" applyAlignment="1"/>
    <xf numFmtId="169" fontId="15" fillId="0" borderId="0" xfId="1" applyNumberFormat="1" applyFont="1" applyFill="1" applyAlignment="1"/>
    <xf numFmtId="171" fontId="6" fillId="0" borderId="2" xfId="0" applyNumberFormat="1" applyFont="1" applyBorder="1" applyAlignment="1">
      <alignment horizontal="right"/>
    </xf>
    <xf numFmtId="169" fontId="15" fillId="0" borderId="2" xfId="1" applyNumberFormat="1" applyFont="1" applyFill="1" applyBorder="1" applyAlignment="1">
      <alignment horizontal="left"/>
    </xf>
    <xf numFmtId="171" fontId="3" fillId="0" borderId="0" xfId="0" applyNumberFormat="1" applyFont="1" applyAlignment="1">
      <alignment horizontal="right"/>
    </xf>
    <xf numFmtId="171" fontId="4" fillId="0" borderId="6" xfId="0" applyNumberFormat="1" applyFont="1" applyBorder="1" applyAlignment="1">
      <alignment horizontal="right"/>
    </xf>
    <xf numFmtId="172" fontId="3" fillId="0" borderId="0" xfId="0" applyNumberFormat="1" applyFont="1" applyAlignment="1">
      <alignment horizontal="right"/>
    </xf>
    <xf numFmtId="172" fontId="4" fillId="0" borderId="7" xfId="0" applyNumberFormat="1" applyFont="1" applyBorder="1" applyAlignment="1">
      <alignment horizontal="right"/>
    </xf>
    <xf numFmtId="172" fontId="4" fillId="0" borderId="0" xfId="0" applyNumberFormat="1" applyFont="1" applyAlignment="1">
      <alignment horizontal="right"/>
    </xf>
    <xf numFmtId="0" fontId="19" fillId="0" borderId="0" xfId="0" applyFont="1" applyAlignment="1">
      <alignment horizontal="right"/>
    </xf>
    <xf numFmtId="0" fontId="16" fillId="0" borderId="0" xfId="0" applyFont="1" applyAlignment="1">
      <alignment horizontal="left" vertical="top" wrapText="1"/>
    </xf>
    <xf numFmtId="49" fontId="4" fillId="0" borderId="0" xfId="0" applyNumberFormat="1" applyFont="1"/>
    <xf numFmtId="0" fontId="21" fillId="0" borderId="0" xfId="0" applyFont="1"/>
    <xf numFmtId="169" fontId="6" fillId="0" borderId="0" xfId="1" applyNumberFormat="1" applyFont="1" applyFill="1" applyAlignment="1">
      <alignment horizontal="right"/>
    </xf>
    <xf numFmtId="0" fontId="4" fillId="0" borderId="0" xfId="0" applyFont="1"/>
    <xf numFmtId="174" fontId="21" fillId="0" borderId="0" xfId="3" applyNumberFormat="1" applyFont="1" applyBorder="1"/>
    <xf numFmtId="173" fontId="4" fillId="0" borderId="0" xfId="0" applyNumberFormat="1" applyFont="1"/>
    <xf numFmtId="173" fontId="4" fillId="0" borderId="9" xfId="0" applyNumberFormat="1" applyFont="1" applyBorder="1"/>
    <xf numFmtId="0" fontId="22" fillId="0" borderId="0" xfId="0" applyFont="1"/>
    <xf numFmtId="166" fontId="6" fillId="0" borderId="2" xfId="2" applyNumberFormat="1" applyFont="1" applyFill="1" applyBorder="1" applyAlignment="1">
      <alignment horizontal="right"/>
    </xf>
    <xf numFmtId="166" fontId="6" fillId="0" borderId="0" xfId="2" applyNumberFormat="1" applyFont="1" applyFill="1" applyBorder="1" applyAlignment="1">
      <alignment horizontal="right"/>
    </xf>
    <xf numFmtId="166" fontId="15" fillId="0" borderId="0" xfId="2" applyNumberFormat="1" applyFont="1" applyFill="1" applyBorder="1" applyAlignment="1">
      <alignment horizontal="left"/>
    </xf>
    <xf numFmtId="175" fontId="3" fillId="0" borderId="6" xfId="2" applyNumberFormat="1" applyFont="1" applyFill="1" applyBorder="1" applyAlignment="1">
      <alignment horizontal="right"/>
    </xf>
    <xf numFmtId="175" fontId="15" fillId="0" borderId="0" xfId="0" applyNumberFormat="1" applyFont="1"/>
    <xf numFmtId="175" fontId="15" fillId="0" borderId="0" xfId="2" applyNumberFormat="1" applyFont="1" applyFill="1" applyBorder="1" applyAlignment="1">
      <alignment horizontal="left"/>
    </xf>
    <xf numFmtId="175" fontId="3" fillId="0" borderId="9" xfId="2" applyNumberFormat="1" applyFont="1" applyFill="1" applyBorder="1" applyAlignment="1">
      <alignment horizontal="right"/>
    </xf>
    <xf numFmtId="175" fontId="3" fillId="0" borderId="0" xfId="2" applyNumberFormat="1" applyFont="1" applyFill="1" applyBorder="1" applyAlignment="1">
      <alignment horizontal="right"/>
    </xf>
    <xf numFmtId="49" fontId="4" fillId="0" borderId="0" xfId="0" quotePrefix="1" applyNumberFormat="1" applyFont="1" applyAlignment="1">
      <alignment horizontal="left" wrapText="1"/>
    </xf>
    <xf numFmtId="167" fontId="15" fillId="0" borderId="0" xfId="1" applyNumberFormat="1" applyFont="1" applyFill="1" applyBorder="1" applyAlignment="1">
      <alignment horizontal="right"/>
    </xf>
    <xf numFmtId="172" fontId="15" fillId="0" borderId="0" xfId="0" applyNumberFormat="1" applyFont="1" applyAlignment="1">
      <alignment horizontal="right"/>
    </xf>
    <xf numFmtId="0" fontId="15" fillId="0" borderId="0" xfId="0" applyFont="1" applyAlignment="1">
      <alignment horizontal="right"/>
    </xf>
    <xf numFmtId="49" fontId="15" fillId="0" borderId="0" xfId="0" applyNumberFormat="1" applyFont="1" applyAlignment="1">
      <alignment horizontal="right"/>
    </xf>
    <xf numFmtId="164" fontId="15" fillId="0" borderId="0" xfId="0" applyNumberFormat="1" applyFont="1"/>
    <xf numFmtId="49" fontId="15" fillId="0" borderId="0" xfId="0" applyNumberFormat="1" applyFont="1" applyAlignment="1">
      <alignment horizontal="left" wrapText="1"/>
    </xf>
    <xf numFmtId="164" fontId="6" fillId="0" borderId="0" xfId="0" applyNumberFormat="1" applyFont="1" applyAlignment="1">
      <alignment horizontal="right"/>
    </xf>
    <xf numFmtId="49" fontId="15" fillId="0" borderId="0" xfId="0" quotePrefix="1" applyNumberFormat="1" applyFont="1" applyAlignment="1">
      <alignment horizontal="left" wrapText="1"/>
    </xf>
    <xf numFmtId="49" fontId="15" fillId="0" borderId="0" xfId="0" quotePrefix="1" applyNumberFormat="1" applyFont="1" applyAlignment="1">
      <alignment horizontal="left" wrapText="1" indent="2"/>
    </xf>
    <xf numFmtId="169" fontId="6" fillId="0" borderId="0" xfId="1" applyNumberFormat="1" applyFont="1" applyFill="1" applyBorder="1" applyAlignment="1">
      <alignment horizontal="left"/>
    </xf>
    <xf numFmtId="169" fontId="6" fillId="0" borderId="3" xfId="1" applyNumberFormat="1" applyFont="1" applyFill="1" applyBorder="1" applyAlignment="1">
      <alignment horizontal="right"/>
    </xf>
    <xf numFmtId="49" fontId="6" fillId="0" borderId="0" xfId="0" quotePrefix="1" applyNumberFormat="1" applyFont="1" applyAlignment="1">
      <alignment horizontal="left" wrapText="1"/>
    </xf>
    <xf numFmtId="166" fontId="15" fillId="0" borderId="0" xfId="2" applyNumberFormat="1" applyFont="1" applyFill="1" applyAlignment="1">
      <alignment horizontal="right"/>
    </xf>
    <xf numFmtId="166" fontId="15" fillId="0" borderId="0" xfId="1" applyNumberFormat="1" applyFont="1" applyFill="1" applyBorder="1" applyAlignment="1">
      <alignment horizontal="left"/>
    </xf>
    <xf numFmtId="166" fontId="16" fillId="0" borderId="0" xfId="1" applyNumberFormat="1" applyFont="1" applyFill="1" applyBorder="1" applyAlignment="1">
      <alignment horizontal="left"/>
    </xf>
    <xf numFmtId="166" fontId="15" fillId="0" borderId="0" xfId="1" applyNumberFormat="1" applyFont="1" applyFill="1" applyAlignment="1">
      <alignment horizontal="right"/>
    </xf>
    <xf numFmtId="166" fontId="6" fillId="0" borderId="0" xfId="1" applyNumberFormat="1" applyFont="1" applyFill="1" applyAlignment="1">
      <alignment horizontal="right"/>
    </xf>
    <xf numFmtId="174" fontId="15" fillId="0" borderId="0" xfId="3" applyNumberFormat="1" applyFont="1" applyFill="1"/>
    <xf numFmtId="167" fontId="15" fillId="0" borderId="0" xfId="1" applyNumberFormat="1" applyFont="1" applyFill="1"/>
    <xf numFmtId="167" fontId="6" fillId="0" borderId="3" xfId="1" applyNumberFormat="1" applyFont="1" applyFill="1" applyBorder="1" applyAlignment="1">
      <alignment horizontal="right"/>
    </xf>
    <xf numFmtId="166" fontId="15" fillId="0" borderId="0" xfId="1" applyNumberFormat="1" applyFont="1" applyFill="1" applyBorder="1" applyAlignment="1">
      <alignment horizontal="right"/>
    </xf>
    <xf numFmtId="166" fontId="4" fillId="0" borderId="0" xfId="2" applyNumberFormat="1" applyFont="1" applyFill="1" applyAlignment="1">
      <alignment horizontal="right"/>
    </xf>
    <xf numFmtId="166" fontId="4" fillId="0" borderId="0" xfId="1" applyNumberFormat="1" applyFont="1" applyFill="1" applyAlignment="1">
      <alignment horizontal="right"/>
    </xf>
    <xf numFmtId="166" fontId="15" fillId="0" borderId="9" xfId="2" applyNumberFormat="1" applyFont="1" applyFill="1" applyBorder="1" applyAlignment="1">
      <alignment horizontal="right"/>
    </xf>
    <xf numFmtId="166" fontId="15" fillId="0" borderId="0" xfId="2" applyNumberFormat="1" applyFont="1" applyFill="1" applyBorder="1" applyAlignment="1">
      <alignment horizontal="right"/>
    </xf>
    <xf numFmtId="166" fontId="6" fillId="0" borderId="0" xfId="1" applyNumberFormat="1" applyFont="1" applyFill="1" applyBorder="1" applyAlignment="1">
      <alignment horizontal="left"/>
    </xf>
    <xf numFmtId="164" fontId="15" fillId="0" borderId="2" xfId="2" applyFont="1" applyFill="1" applyBorder="1" applyAlignment="1">
      <alignment horizontal="right"/>
    </xf>
    <xf numFmtId="164" fontId="15" fillId="0" borderId="6" xfId="2" applyFont="1" applyFill="1" applyBorder="1" applyAlignment="1">
      <alignment horizontal="right"/>
    </xf>
    <xf numFmtId="169" fontId="6" fillId="0" borderId="0" xfId="1" applyNumberFormat="1" applyFont="1" applyFill="1"/>
    <xf numFmtId="0" fontId="6" fillId="0" borderId="0" xfId="0" applyFont="1" applyAlignment="1">
      <alignment horizontal="left" wrapText="1"/>
    </xf>
    <xf numFmtId="49" fontId="6" fillId="0" borderId="0" xfId="0" applyNumberFormat="1" applyFont="1" applyAlignment="1">
      <alignment horizontal="left" wrapText="1"/>
    </xf>
    <xf numFmtId="49" fontId="6" fillId="0" borderId="0" xfId="0" applyNumberFormat="1" applyFont="1" applyAlignment="1">
      <alignment horizontal="right"/>
    </xf>
    <xf numFmtId="167" fontId="7" fillId="0" borderId="0" xfId="1" applyNumberFormat="1" applyFont="1" applyFill="1" applyBorder="1" applyAlignment="1">
      <alignment horizontal="left"/>
    </xf>
    <xf numFmtId="167" fontId="7" fillId="0" borderId="0" xfId="1" applyNumberFormat="1" applyFont="1" applyFill="1" applyAlignment="1">
      <alignment horizontal="right"/>
    </xf>
    <xf numFmtId="167" fontId="7" fillId="0" borderId="0" xfId="1" applyNumberFormat="1" applyFont="1" applyFill="1" applyBorder="1" applyAlignment="1">
      <alignment horizontal="right"/>
    </xf>
    <xf numFmtId="166" fontId="6" fillId="0" borderId="0" xfId="2" applyNumberFormat="1" applyFont="1" applyFill="1"/>
    <xf numFmtId="167" fontId="6" fillId="0" borderId="0" xfId="1" applyNumberFormat="1" applyFont="1" applyFill="1" applyAlignment="1">
      <alignment horizontal="right"/>
    </xf>
    <xf numFmtId="166" fontId="6" fillId="0" borderId="9" xfId="2" applyNumberFormat="1" applyFont="1" applyFill="1" applyBorder="1"/>
    <xf numFmtId="166" fontId="6" fillId="0" borderId="0" xfId="2" applyNumberFormat="1" applyFont="1" applyFill="1" applyBorder="1"/>
    <xf numFmtId="0" fontId="15" fillId="0" borderId="0" xfId="0" applyFont="1" applyFill="1"/>
    <xf numFmtId="49" fontId="15" fillId="0" borderId="0" xfId="0" applyNumberFormat="1" applyFont="1" applyFill="1" applyAlignment="1">
      <alignment horizontal="left"/>
    </xf>
    <xf numFmtId="171" fontId="6" fillId="0" borderId="0" xfId="0" applyNumberFormat="1" applyFont="1" applyFill="1" applyAlignment="1">
      <alignment horizontal="right"/>
    </xf>
    <xf numFmtId="0" fontId="3" fillId="0" borderId="2" xfId="0" applyFont="1" applyFill="1" applyBorder="1" applyAlignment="1">
      <alignment horizontal="right" vertical="center" wrapText="1"/>
    </xf>
    <xf numFmtId="0" fontId="3" fillId="0" borderId="0" xfId="0" applyFont="1" applyFill="1" applyAlignment="1">
      <alignment horizontal="right" vertical="center" wrapText="1"/>
    </xf>
    <xf numFmtId="164" fontId="7" fillId="0" borderId="0" xfId="0" applyNumberFormat="1" applyFont="1" applyFill="1" applyAlignment="1">
      <alignment horizontal="right"/>
    </xf>
    <xf numFmtId="0" fontId="7" fillId="0" borderId="0" xfId="0" applyFont="1" applyFill="1"/>
    <xf numFmtId="49" fontId="6" fillId="0" borderId="0" xfId="0" applyNumberFormat="1" applyFont="1" applyFill="1" applyAlignment="1">
      <alignment horizontal="left"/>
    </xf>
    <xf numFmtId="49" fontId="6" fillId="0" borderId="0" xfId="0" quotePrefix="1" applyNumberFormat="1" applyFont="1" applyFill="1" applyAlignment="1">
      <alignment horizontal="left" wrapText="1"/>
    </xf>
    <xf numFmtId="0" fontId="6" fillId="0" borderId="0" xfId="0" applyFont="1" applyFill="1"/>
    <xf numFmtId="0" fontId="4" fillId="0" borderId="0" xfId="0" applyFont="1" applyFill="1"/>
    <xf numFmtId="49" fontId="3" fillId="0" borderId="0" xfId="0" applyNumberFormat="1" applyFont="1" applyFill="1" applyAlignment="1">
      <alignment horizontal="right"/>
    </xf>
    <xf numFmtId="49" fontId="6" fillId="0" borderId="0" xfId="0" quotePrefix="1" applyNumberFormat="1" applyFont="1" applyFill="1" applyAlignment="1">
      <alignment horizontal="left" wrapText="1" indent="2"/>
    </xf>
    <xf numFmtId="49" fontId="15" fillId="0" borderId="0" xfId="0" quotePrefix="1" applyNumberFormat="1" applyFont="1" applyFill="1" applyAlignment="1">
      <alignment horizontal="left" wrapText="1" indent="4"/>
    </xf>
    <xf numFmtId="49" fontId="6" fillId="0" borderId="0" xfId="0" applyNumberFormat="1" applyFont="1" applyFill="1" applyAlignment="1">
      <alignment horizontal="left" wrapText="1"/>
    </xf>
    <xf numFmtId="49" fontId="7" fillId="0" borderId="0" xfId="0" applyNumberFormat="1" applyFont="1" applyFill="1" applyAlignment="1">
      <alignment horizontal="left"/>
    </xf>
    <xf numFmtId="49" fontId="6" fillId="0" borderId="0" xfId="0" quotePrefix="1" applyNumberFormat="1" applyFont="1" applyFill="1" applyAlignment="1">
      <alignment horizontal="left" wrapText="1" indent="4"/>
    </xf>
    <xf numFmtId="165" fontId="6" fillId="0" borderId="0" xfId="0" applyNumberFormat="1" applyFont="1" applyFill="1"/>
    <xf numFmtId="15" fontId="4" fillId="0" borderId="0" xfId="0" applyNumberFormat="1" applyFont="1" applyFill="1" applyAlignment="1">
      <alignment horizontal="right"/>
    </xf>
    <xf numFmtId="15" fontId="4" fillId="0" borderId="0" xfId="0" applyNumberFormat="1" applyFont="1" applyFill="1" applyAlignment="1">
      <alignment horizontal="center"/>
    </xf>
    <xf numFmtId="0" fontId="6" fillId="0" borderId="0" xfId="0" applyFont="1" applyFill="1" applyAlignment="1">
      <alignment wrapText="1"/>
    </xf>
    <xf numFmtId="0" fontId="29" fillId="0" borderId="0" xfId="0" applyFont="1"/>
    <xf numFmtId="0" fontId="23" fillId="0" borderId="0" xfId="0" applyFont="1"/>
    <xf numFmtId="0" fontId="30" fillId="0" borderId="0" xfId="0" applyFont="1"/>
    <xf numFmtId="0" fontId="31" fillId="0" borderId="0" xfId="0" applyFont="1"/>
    <xf numFmtId="0" fontId="27" fillId="0" borderId="0" xfId="0" applyFont="1"/>
    <xf numFmtId="0" fontId="32" fillId="0" borderId="0" xfId="0" applyFont="1"/>
    <xf numFmtId="0" fontId="2" fillId="0" borderId="0" xfId="0" applyFont="1" applyAlignment="1">
      <alignment horizontal="left" vertical="top" wrapText="1"/>
    </xf>
    <xf numFmtId="0" fontId="0" fillId="0" borderId="0" xfId="0"/>
    <xf numFmtId="0" fontId="13" fillId="0" borderId="0" xfId="0" applyFont="1" applyAlignment="1">
      <alignment horizontal="left" wrapText="1"/>
    </xf>
    <xf numFmtId="49" fontId="13" fillId="0" borderId="0" xfId="0" applyNumberFormat="1" applyFont="1" applyAlignment="1">
      <alignment horizontal="left" wrapText="1"/>
    </xf>
    <xf numFmtId="0" fontId="33" fillId="0" borderId="2" xfId="0" applyFont="1" applyBorder="1" applyAlignment="1">
      <alignment horizontal="right"/>
    </xf>
    <xf numFmtId="49" fontId="34" fillId="0" borderId="0" xfId="0" applyNumberFormat="1" applyFont="1" applyAlignment="1">
      <alignment horizontal="right"/>
    </xf>
    <xf numFmtId="0" fontId="35" fillId="0" borderId="0" xfId="0" applyFont="1" applyAlignment="1">
      <alignment horizontal="left" wrapText="1"/>
    </xf>
    <xf numFmtId="49" fontId="13" fillId="0" borderId="0" xfId="0" quotePrefix="1" applyNumberFormat="1" applyFont="1" applyAlignment="1">
      <alignment horizontal="left" wrapText="1"/>
    </xf>
    <xf numFmtId="164" fontId="13" fillId="0" borderId="0" xfId="0" applyNumberFormat="1" applyFont="1" applyAlignment="1">
      <alignment horizontal="right"/>
    </xf>
    <xf numFmtId="49" fontId="13" fillId="0" borderId="0" xfId="0" quotePrefix="1" applyNumberFormat="1" applyFont="1" applyAlignment="1">
      <alignment horizontal="left" wrapText="1" indent="2"/>
    </xf>
    <xf numFmtId="49" fontId="35" fillId="0" borderId="0" xfId="0" quotePrefix="1" applyNumberFormat="1" applyFont="1" applyAlignment="1">
      <alignment horizontal="left" wrapText="1"/>
    </xf>
    <xf numFmtId="49" fontId="35" fillId="0" borderId="0" xfId="0" applyNumberFormat="1" applyFont="1" applyAlignment="1">
      <alignment horizontal="left" wrapText="1"/>
    </xf>
    <xf numFmtId="0" fontId="33" fillId="0" borderId="2" xfId="0" quotePrefix="1" applyFont="1" applyBorder="1" applyAlignment="1">
      <alignment horizontal="right"/>
    </xf>
    <xf numFmtId="49" fontId="13" fillId="0" borderId="0" xfId="0" applyNumberFormat="1" applyFont="1" applyAlignment="1">
      <alignment horizontal="left"/>
    </xf>
    <xf numFmtId="166" fontId="13" fillId="0" borderId="0" xfId="2" applyNumberFormat="1" applyFont="1" applyFill="1" applyAlignment="1">
      <alignment horizontal="right"/>
    </xf>
    <xf numFmtId="167" fontId="13" fillId="0" borderId="0" xfId="1" applyNumberFormat="1" applyFont="1" applyFill="1" applyBorder="1" applyAlignment="1">
      <alignment horizontal="left"/>
    </xf>
    <xf numFmtId="167" fontId="13" fillId="2" borderId="0" xfId="1" applyNumberFormat="1" applyFont="1" applyFill="1" applyAlignment="1">
      <alignment horizontal="right"/>
    </xf>
    <xf numFmtId="167" fontId="13" fillId="0" borderId="0" xfId="1" applyNumberFormat="1" applyFont="1" applyFill="1" applyAlignment="1">
      <alignment horizontal="right"/>
    </xf>
    <xf numFmtId="49" fontId="13" fillId="2" borderId="0" xfId="0" quotePrefix="1" applyNumberFormat="1" applyFont="1" applyFill="1" applyAlignment="1">
      <alignment horizontal="left" wrapText="1" indent="2"/>
    </xf>
    <xf numFmtId="49" fontId="13" fillId="2" borderId="0" xfId="0" quotePrefix="1" applyNumberFormat="1" applyFont="1" applyFill="1" applyAlignment="1">
      <alignment horizontal="left" wrapText="1"/>
    </xf>
    <xf numFmtId="167" fontId="35" fillId="2" borderId="0" xfId="1" applyNumberFormat="1" applyFont="1" applyFill="1" applyAlignment="1">
      <alignment horizontal="right"/>
    </xf>
    <xf numFmtId="167" fontId="35" fillId="0" borderId="2" xfId="1" applyNumberFormat="1" applyFont="1" applyFill="1" applyBorder="1" applyAlignment="1">
      <alignment horizontal="right"/>
    </xf>
    <xf numFmtId="167" fontId="35" fillId="0" borderId="8" xfId="1" applyNumberFormat="1" applyFont="1" applyFill="1" applyBorder="1" applyAlignment="1">
      <alignment horizontal="right"/>
    </xf>
    <xf numFmtId="167" fontId="35" fillId="0" borderId="0" xfId="1" applyNumberFormat="1" applyFont="1" applyFill="1" applyAlignment="1">
      <alignment horizontal="right"/>
    </xf>
    <xf numFmtId="166" fontId="33" fillId="0" borderId="9" xfId="2" applyNumberFormat="1" applyFont="1" applyFill="1" applyBorder="1" applyAlignment="1">
      <alignment horizontal="right"/>
    </xf>
    <xf numFmtId="167" fontId="14" fillId="0" borderId="0" xfId="1" applyNumberFormat="1" applyFont="1" applyFill="1" applyAlignment="1">
      <alignment horizontal="right"/>
    </xf>
    <xf numFmtId="0" fontId="36" fillId="0" borderId="0" xfId="0" applyFont="1" applyAlignment="1">
      <alignment horizontal="left" vertical="center" wrapText="1" indent="1"/>
    </xf>
    <xf numFmtId="167" fontId="13" fillId="0" borderId="2" xfId="1" applyNumberFormat="1" applyFont="1" applyFill="1" applyBorder="1" applyAlignment="1">
      <alignment horizontal="right"/>
    </xf>
    <xf numFmtId="0" fontId="36" fillId="0" borderId="0" xfId="0" applyFont="1" applyAlignment="1">
      <alignment vertical="center" wrapText="1"/>
    </xf>
    <xf numFmtId="167" fontId="13" fillId="0" borderId="0" xfId="1" applyNumberFormat="1" applyFont="1" applyFill="1" applyBorder="1" applyAlignment="1">
      <alignment horizontal="right"/>
    </xf>
    <xf numFmtId="167" fontId="35" fillId="0" borderId="0" xfId="1" applyNumberFormat="1" applyFont="1" applyFill="1" applyBorder="1" applyAlignment="1">
      <alignment horizontal="right"/>
    </xf>
    <xf numFmtId="167" fontId="35" fillId="0" borderId="0" xfId="1" applyNumberFormat="1" applyFont="1" applyFill="1" applyBorder="1" applyAlignment="1">
      <alignment horizontal="left"/>
    </xf>
    <xf numFmtId="49" fontId="3" fillId="0" borderId="0" xfId="0" applyNumberFormat="1" applyFont="1" applyAlignment="1">
      <alignment horizontal="left"/>
    </xf>
    <xf numFmtId="49" fontId="6" fillId="0" borderId="0" xfId="0" applyNumberFormat="1" applyFont="1" applyAlignment="1">
      <alignment horizontal="left"/>
    </xf>
    <xf numFmtId="0" fontId="6" fillId="0" borderId="0" xfId="0" applyFont="1"/>
    <xf numFmtId="0" fontId="3" fillId="0" borderId="2" xfId="0" applyFont="1" applyBorder="1" applyAlignment="1">
      <alignment horizontal="right" vertical="center" wrapText="1"/>
    </xf>
    <xf numFmtId="0" fontId="3" fillId="0" borderId="0" xfId="0" applyFont="1" applyAlignment="1">
      <alignment horizontal="right" vertical="center" wrapText="1"/>
    </xf>
    <xf numFmtId="49" fontId="3" fillId="0" borderId="0" xfId="0" applyNumberFormat="1" applyFont="1" applyAlignment="1">
      <alignment horizontal="right"/>
    </xf>
    <xf numFmtId="176" fontId="15" fillId="0" borderId="0" xfId="1" applyNumberFormat="1" applyFont="1" applyFill="1" applyAlignment="1">
      <alignment horizontal="right"/>
    </xf>
    <xf numFmtId="176" fontId="6" fillId="0" borderId="0" xfId="0" applyNumberFormat="1" applyFont="1" applyAlignment="1">
      <alignment horizontal="right"/>
    </xf>
    <xf numFmtId="166" fontId="15" fillId="0" borderId="0" xfId="0" applyNumberFormat="1" applyFont="1" applyAlignment="1">
      <alignment horizontal="left"/>
    </xf>
    <xf numFmtId="166" fontId="15" fillId="0" borderId="0" xfId="0" applyNumberFormat="1" applyFont="1"/>
    <xf numFmtId="49" fontId="6" fillId="0" borderId="0" xfId="0" quotePrefix="1" applyNumberFormat="1" applyFont="1" applyAlignment="1">
      <alignment horizontal="left" wrapText="1" indent="2"/>
    </xf>
    <xf numFmtId="167" fontId="28" fillId="0" borderId="3" xfId="1" applyNumberFormat="1" applyFont="1" applyFill="1" applyBorder="1" applyAlignment="1">
      <alignment horizontal="right"/>
    </xf>
    <xf numFmtId="167" fontId="28" fillId="0" borderId="0" xfId="1" applyNumberFormat="1" applyFont="1" applyFill="1" applyBorder="1" applyAlignment="1">
      <alignment horizontal="left"/>
    </xf>
    <xf numFmtId="167" fontId="28" fillId="0" borderId="0" xfId="1" applyNumberFormat="1" applyFont="1" applyFill="1" applyBorder="1" applyAlignment="1">
      <alignment horizontal="right"/>
    </xf>
    <xf numFmtId="166" fontId="4" fillId="0" borderId="0" xfId="0" applyNumberFormat="1" applyFont="1"/>
    <xf numFmtId="166" fontId="28" fillId="0" borderId="9" xfId="2" applyNumberFormat="1" applyFont="1" applyFill="1" applyBorder="1" applyAlignment="1">
      <alignment horizontal="right"/>
    </xf>
    <xf numFmtId="166" fontId="28" fillId="0" borderId="0" xfId="2" applyNumberFormat="1" applyFont="1" applyFill="1" applyBorder="1" applyAlignment="1">
      <alignment horizontal="right"/>
    </xf>
    <xf numFmtId="0" fontId="26" fillId="0" borderId="0" xfId="0" applyFont="1"/>
    <xf numFmtId="170" fontId="3" fillId="0" borderId="3" xfId="1" applyNumberFormat="1" applyFont="1" applyFill="1" applyBorder="1" applyAlignment="1">
      <alignment horizontal="center"/>
    </xf>
    <xf numFmtId="171" fontId="3" fillId="0" borderId="6" xfId="0" applyNumberFormat="1" applyFont="1" applyBorder="1" applyAlignment="1">
      <alignment horizontal="right"/>
    </xf>
    <xf numFmtId="172" fontId="3" fillId="0" borderId="7" xfId="0" applyNumberFormat="1" applyFont="1" applyBorder="1" applyAlignment="1">
      <alignment horizontal="right"/>
    </xf>
    <xf numFmtId="49" fontId="3" fillId="0" borderId="0" xfId="0" applyNumberFormat="1" applyFont="1" applyAlignment="1">
      <alignment horizontal="center"/>
    </xf>
    <xf numFmtId="0" fontId="6" fillId="0" borderId="0" xfId="0" applyFont="1" applyFill="1" applyAlignment="1">
      <alignment horizontal="left" wrapText="1"/>
    </xf>
    <xf numFmtId="0" fontId="15" fillId="0" borderId="0" xfId="0" applyFont="1" applyAlignment="1">
      <alignment horizontal="left" vertical="top" wrapText="1"/>
    </xf>
    <xf numFmtId="0" fontId="6" fillId="0" borderId="0" xfId="0" applyFont="1" applyFill="1" applyAlignment="1">
      <alignment horizontal="left" vertical="top" wrapText="1"/>
    </xf>
    <xf numFmtId="0" fontId="2" fillId="0" borderId="0" xfId="0" applyFont="1" applyAlignment="1">
      <alignment horizontal="left" vertical="top" wrapText="1"/>
    </xf>
    <xf numFmtId="49" fontId="4" fillId="0" borderId="0" xfId="0" quotePrefix="1" applyNumberFormat="1" applyFont="1" applyAlignment="1">
      <alignment horizontal="center"/>
    </xf>
    <xf numFmtId="49" fontId="4" fillId="0" borderId="2" xfId="0" applyNumberFormat="1" applyFont="1" applyBorder="1" applyAlignment="1">
      <alignment horizontal="center"/>
    </xf>
    <xf numFmtId="0" fontId="20" fillId="0" borderId="0" xfId="0" applyFont="1" applyAlignment="1">
      <alignment horizontal="left" vertical="top" wrapText="1"/>
    </xf>
    <xf numFmtId="0" fontId="2" fillId="0" borderId="0" xfId="0" applyFont="1" applyAlignment="1">
      <alignment horizontal="left" vertical="top" wrapText="1"/>
    </xf>
    <xf numFmtId="0" fontId="0" fillId="0" borderId="0" xfId="0" applyFill="1"/>
    <xf numFmtId="0" fontId="20" fillId="0" borderId="0" xfId="0" applyFont="1" applyAlignment="1">
      <alignment vertical="top" wrapText="1"/>
    </xf>
    <xf numFmtId="173" fontId="3" fillId="0" borderId="0" xfId="0" applyNumberFormat="1" applyFont="1"/>
    <xf numFmtId="173" fontId="3" fillId="0" borderId="9" xfId="0" applyNumberFormat="1" applyFont="1" applyFill="1" applyBorder="1"/>
    <xf numFmtId="164" fontId="7" fillId="0" borderId="0" xfId="0" applyNumberFormat="1" applyFont="1" applyAlignment="1">
      <alignment horizontal="right"/>
    </xf>
    <xf numFmtId="49" fontId="7" fillId="0" borderId="0" xfId="0" applyNumberFormat="1" applyFont="1" applyAlignment="1">
      <alignment horizontal="left"/>
    </xf>
    <xf numFmtId="166" fontId="7" fillId="0" borderId="0" xfId="2" applyNumberFormat="1" applyFont="1" applyFill="1" applyBorder="1" applyAlignment="1">
      <alignment horizontal="right"/>
    </xf>
    <xf numFmtId="0" fontId="4" fillId="0" borderId="0" xfId="0" applyFont="1" applyBorder="1" applyAlignment="1">
      <alignment horizont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0" xfId="0" applyFont="1" applyFill="1" applyBorder="1" applyAlignment="1">
      <alignment horizontal="right" vertical="center" wrapText="1"/>
    </xf>
    <xf numFmtId="0" fontId="38" fillId="0" borderId="0" xfId="0" applyFont="1"/>
    <xf numFmtId="0" fontId="4" fillId="0" borderId="0" xfId="0" applyFont="1" applyAlignment="1">
      <alignment horizontal="center"/>
    </xf>
    <xf numFmtId="49" fontId="4" fillId="0" borderId="10" xfId="0" applyNumberFormat="1" applyFont="1" applyBorder="1" applyAlignment="1">
      <alignment horizontal="right" vertical="center" wrapText="1"/>
    </xf>
    <xf numFmtId="178" fontId="4" fillId="0" borderId="0" xfId="0" applyNumberFormat="1" applyFont="1" applyAlignment="1">
      <alignment horizontal="right"/>
    </xf>
    <xf numFmtId="178" fontId="15" fillId="0" borderId="0" xfId="0" applyNumberFormat="1" applyFont="1" applyAlignment="1">
      <alignment horizontal="right"/>
    </xf>
    <xf numFmtId="0" fontId="20" fillId="0" borderId="0" xfId="0" applyFont="1"/>
    <xf numFmtId="179" fontId="4" fillId="0" borderId="0" xfId="0" applyNumberFormat="1" applyFont="1" applyAlignment="1">
      <alignment horizontal="right" wrapText="1"/>
    </xf>
    <xf numFmtId="0" fontId="15" fillId="0" borderId="0" xfId="0" applyFont="1" applyAlignment="1">
      <alignment vertical="center"/>
    </xf>
    <xf numFmtId="180" fontId="15" fillId="0" borderId="0" xfId="0" applyNumberFormat="1" applyFont="1" applyAlignment="1">
      <alignment horizontal="right" vertical="center" wrapText="1"/>
    </xf>
    <xf numFmtId="0" fontId="6" fillId="0" borderId="0" xfId="0" applyFont="1" applyAlignment="1">
      <alignment vertical="center"/>
    </xf>
    <xf numFmtId="179" fontId="4" fillId="0" borderId="8" xfId="0" applyNumberFormat="1" applyFont="1" applyBorder="1" applyAlignment="1">
      <alignment horizontal="right" vertical="center" wrapText="1"/>
    </xf>
    <xf numFmtId="181" fontId="4" fillId="0" borderId="3" xfId="0" applyNumberFormat="1" applyFont="1" applyBorder="1" applyAlignment="1">
      <alignment horizontal="right" vertical="center" wrapText="1"/>
    </xf>
    <xf numFmtId="182" fontId="4" fillId="0" borderId="3" xfId="0" applyNumberFormat="1" applyFont="1" applyBorder="1" applyAlignment="1">
      <alignment horizontal="right" vertical="center" wrapText="1"/>
    </xf>
    <xf numFmtId="182" fontId="4" fillId="0" borderId="0" xfId="0" applyNumberFormat="1" applyFont="1" applyAlignment="1">
      <alignment horizontal="right" wrapText="1"/>
    </xf>
    <xf numFmtId="167" fontId="15" fillId="0" borderId="0" xfId="1" applyNumberFormat="1" applyFont="1" applyFill="1" applyBorder="1"/>
    <xf numFmtId="0" fontId="21" fillId="0" borderId="0" xfId="0" applyFont="1" applyAlignment="1">
      <alignment vertical="top"/>
    </xf>
    <xf numFmtId="0" fontId="39" fillId="0" borderId="0" xfId="0" applyFont="1" applyAlignment="1">
      <alignment vertical="top"/>
    </xf>
    <xf numFmtId="0" fontId="15" fillId="0" borderId="0" xfId="0" applyFont="1" applyAlignment="1">
      <alignment vertical="top"/>
    </xf>
    <xf numFmtId="168" fontId="3" fillId="0" borderId="0" xfId="2" applyNumberFormat="1" applyFont="1" applyFill="1" applyBorder="1" applyAlignment="1">
      <alignment horizontal="right"/>
    </xf>
    <xf numFmtId="167" fontId="4" fillId="0" borderId="0" xfId="1" applyNumberFormat="1" applyFont="1" applyFill="1" applyBorder="1" applyAlignment="1">
      <alignment horizontal="right" vertical="top" wrapText="1"/>
    </xf>
    <xf numFmtId="167" fontId="4" fillId="0" borderId="0" xfId="1" quotePrefix="1" applyNumberFormat="1" applyFont="1" applyFill="1" applyBorder="1" applyAlignment="1">
      <alignment horizontal="right" vertical="top" wrapText="1"/>
    </xf>
    <xf numFmtId="167" fontId="15" fillId="0" borderId="0" xfId="1" applyNumberFormat="1" applyFont="1" applyFill="1" applyAlignment="1">
      <alignment horizontal="right" vertical="top"/>
    </xf>
    <xf numFmtId="49" fontId="39" fillId="0" borderId="0" xfId="0" applyNumberFormat="1" applyFont="1" applyAlignment="1">
      <alignment vertical="top"/>
    </xf>
    <xf numFmtId="167" fontId="15" fillId="0" borderId="0" xfId="1" applyNumberFormat="1" applyFont="1" applyFill="1" applyBorder="1" applyAlignment="1">
      <alignment horizontal="right" vertical="top"/>
    </xf>
    <xf numFmtId="0" fontId="39" fillId="0" borderId="0" xfId="0" applyFont="1" applyAlignment="1">
      <alignment horizontal="left" vertical="top" wrapText="1"/>
    </xf>
    <xf numFmtId="168" fontId="4" fillId="0" borderId="0" xfId="1" applyNumberFormat="1" applyFont="1" applyFill="1" applyAlignment="1">
      <alignment vertical="top"/>
    </xf>
    <xf numFmtId="167" fontId="4" fillId="0" borderId="0" xfId="1" applyNumberFormat="1" applyFont="1" applyFill="1" applyBorder="1" applyAlignment="1">
      <alignment horizontal="right" vertical="top"/>
    </xf>
    <xf numFmtId="0" fontId="3" fillId="0" borderId="1" xfId="0" applyFont="1" applyBorder="1" applyAlignment="1">
      <alignment horizontal="center" vertical="center" wrapText="1"/>
    </xf>
    <xf numFmtId="0" fontId="3" fillId="0" borderId="0" xfId="0" applyFont="1" applyAlignment="1">
      <alignment horizontal="center" vertical="center"/>
    </xf>
    <xf numFmtId="167" fontId="3" fillId="0" borderId="1" xfId="1" applyNumberFormat="1" applyFont="1" applyFill="1" applyBorder="1" applyAlignment="1">
      <alignment horizontal="center" vertical="center" wrapText="1"/>
    </xf>
    <xf numFmtId="167" fontId="3" fillId="0" borderId="0" xfId="1" applyNumberFormat="1" applyFont="1" applyFill="1" applyBorder="1" applyAlignment="1">
      <alignment horizontal="center" vertical="center" wrapText="1"/>
    </xf>
    <xf numFmtId="0" fontId="39" fillId="0" borderId="0" xfId="0" applyFont="1" applyAlignment="1">
      <alignment horizontal="left" wrapText="1"/>
    </xf>
    <xf numFmtId="0" fontId="8" fillId="0" borderId="0" xfId="0" applyFont="1" applyAlignment="1">
      <alignment horizontal="left" vertical="center"/>
    </xf>
    <xf numFmtId="178" fontId="4" fillId="0" borderId="0" xfId="0" applyNumberFormat="1" applyFont="1" applyAlignment="1">
      <alignment horizontal="center"/>
    </xf>
    <xf numFmtId="49" fontId="4" fillId="0" borderId="10" xfId="0" applyNumberFormat="1" applyFont="1" applyBorder="1" applyAlignment="1">
      <alignment horizontal="center" vertical="center" wrapText="1"/>
    </xf>
    <xf numFmtId="178" fontId="4" fillId="0" borderId="0" xfId="0" applyNumberFormat="1" applyFont="1" applyAlignment="1">
      <alignment horizontal="right" wrapText="1"/>
    </xf>
    <xf numFmtId="182" fontId="15" fillId="0" borderId="0" xfId="0" applyNumberFormat="1" applyFont="1"/>
    <xf numFmtId="180" fontId="6" fillId="0" borderId="0" xfId="0" applyNumberFormat="1" applyFont="1"/>
    <xf numFmtId="0" fontId="15" fillId="0" borderId="3" xfId="0" applyFont="1" applyBorder="1"/>
    <xf numFmtId="0" fontId="3" fillId="0" borderId="0" xfId="0" applyFont="1"/>
    <xf numFmtId="179" fontId="4" fillId="0" borderId="3" xfId="0" applyNumberFormat="1" applyFont="1" applyBorder="1" applyAlignment="1">
      <alignment horizontal="right" vertical="center" wrapText="1"/>
    </xf>
    <xf numFmtId="179" fontId="3" fillId="0" borderId="3" xfId="0" applyNumberFormat="1" applyFont="1" applyBorder="1"/>
    <xf numFmtId="0" fontId="8" fillId="0" borderId="0" xfId="0" applyFont="1" applyAlignment="1">
      <alignment vertical="center"/>
    </xf>
    <xf numFmtId="0" fontId="21" fillId="2" borderId="0" xfId="0" applyFont="1" applyFill="1"/>
    <xf numFmtId="0" fontId="6"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167" fontId="3" fillId="2" borderId="1" xfId="1" applyNumberFormat="1" applyFont="1" applyFill="1" applyBorder="1" applyAlignment="1">
      <alignment horizontal="center" vertical="center" wrapText="1"/>
    </xf>
    <xf numFmtId="167" fontId="3" fillId="2" borderId="0" xfId="1" applyNumberFormat="1" applyFont="1" applyFill="1" applyBorder="1" applyAlignment="1">
      <alignment horizontal="center" vertical="center" wrapText="1"/>
    </xf>
    <xf numFmtId="0" fontId="3" fillId="2" borderId="0" xfId="0" applyFont="1" applyFill="1" applyAlignment="1">
      <alignment horizontal="left" vertical="top" wrapText="1"/>
    </xf>
    <xf numFmtId="168" fontId="3" fillId="2" borderId="0" xfId="2" applyNumberFormat="1" applyFont="1" applyFill="1" applyBorder="1" applyAlignment="1"/>
    <xf numFmtId="167" fontId="3" fillId="2" borderId="0" xfId="1" applyNumberFormat="1" applyFont="1" applyFill="1" applyBorder="1" applyAlignment="1">
      <alignment horizontal="right" vertical="top" wrapText="1"/>
    </xf>
    <xf numFmtId="168" fontId="3" fillId="2" borderId="0" xfId="2" applyNumberFormat="1" applyFont="1" applyFill="1" applyBorder="1" applyAlignment="1">
      <alignment horizontal="right"/>
    </xf>
    <xf numFmtId="0" fontId="6" fillId="2" borderId="0" xfId="0" applyFont="1" applyFill="1" applyAlignment="1">
      <alignment vertical="top"/>
    </xf>
    <xf numFmtId="167" fontId="6" fillId="2" borderId="0" xfId="1" applyNumberFormat="1" applyFont="1" applyFill="1" applyAlignment="1">
      <alignment vertical="top"/>
    </xf>
    <xf numFmtId="167" fontId="6" fillId="2" borderId="0" xfId="1" applyNumberFormat="1" applyFont="1" applyFill="1" applyAlignment="1">
      <alignment horizontal="right" vertical="top"/>
    </xf>
    <xf numFmtId="0" fontId="6" fillId="2" borderId="0" xfId="0" applyFont="1" applyFill="1" applyAlignment="1">
      <alignment horizontal="left" vertical="top" wrapText="1"/>
    </xf>
    <xf numFmtId="0" fontId="39" fillId="2" borderId="0" xfId="0" applyFont="1" applyFill="1" applyAlignment="1">
      <alignment horizontal="left" vertical="top" wrapText="1"/>
    </xf>
    <xf numFmtId="167" fontId="6" fillId="2" borderId="0" xfId="1" applyNumberFormat="1" applyFont="1" applyFill="1" applyBorder="1" applyAlignment="1">
      <alignment vertical="top"/>
    </xf>
    <xf numFmtId="167" fontId="6" fillId="2" borderId="0" xfId="1" applyNumberFormat="1" applyFont="1" applyFill="1" applyBorder="1" applyAlignment="1">
      <alignment horizontal="right" vertical="top"/>
    </xf>
    <xf numFmtId="168" fontId="3" fillId="2" borderId="3" xfId="2" applyNumberFormat="1" applyFont="1" applyFill="1" applyBorder="1" applyAlignment="1">
      <alignment horizontal="right"/>
    </xf>
    <xf numFmtId="168" fontId="4" fillId="2" borderId="0" xfId="1" applyNumberFormat="1" applyFont="1" applyFill="1" applyAlignment="1">
      <alignment vertical="top"/>
    </xf>
    <xf numFmtId="167" fontId="3" fillId="2" borderId="0" xfId="1" applyNumberFormat="1" applyFont="1" applyFill="1" applyAlignment="1">
      <alignment horizontal="right" vertical="top"/>
    </xf>
    <xf numFmtId="0" fontId="39" fillId="2" borderId="0" xfId="0" applyFont="1" applyFill="1" applyAlignment="1">
      <alignment horizontal="left" vertical="center" wrapText="1"/>
    </xf>
    <xf numFmtId="167" fontId="15" fillId="2" borderId="0" xfId="1" applyNumberFormat="1" applyFont="1" applyFill="1" applyAlignment="1">
      <alignment horizontal="right"/>
    </xf>
    <xf numFmtId="0" fontId="21" fillId="2" borderId="0" xfId="0" applyFont="1" applyFill="1" applyAlignment="1">
      <alignment horizontal="right"/>
    </xf>
    <xf numFmtId="0" fontId="8" fillId="2" borderId="0" xfId="0" applyFont="1" applyFill="1" applyAlignment="1">
      <alignment vertical="center" wrapText="1"/>
    </xf>
    <xf numFmtId="168" fontId="6" fillId="0" borderId="0" xfId="2" applyNumberFormat="1" applyFont="1" applyFill="1" applyBorder="1" applyAlignment="1">
      <alignment horizontal="right"/>
    </xf>
    <xf numFmtId="0" fontId="4" fillId="2" borderId="0" xfId="0" applyFont="1" applyFill="1"/>
    <xf numFmtId="167" fontId="4" fillId="0" borderId="8" xfId="1" applyNumberFormat="1" applyFont="1" applyFill="1" applyBorder="1"/>
    <xf numFmtId="0" fontId="15" fillId="2" borderId="0" xfId="0" applyFont="1" applyFill="1"/>
    <xf numFmtId="167" fontId="15" fillId="0" borderId="0" xfId="1" applyNumberFormat="1" applyFont="1"/>
    <xf numFmtId="168" fontId="3" fillId="0" borderId="8" xfId="2" applyNumberFormat="1" applyFont="1" applyFill="1" applyBorder="1" applyAlignment="1">
      <alignment horizontal="right"/>
    </xf>
    <xf numFmtId="0" fontId="39" fillId="0" borderId="0" xfId="0" applyFont="1" applyAlignment="1">
      <alignment vertical="center" wrapText="1"/>
    </xf>
    <xf numFmtId="0" fontId="2" fillId="0" borderId="0" xfId="0" applyFont="1" applyAlignment="1">
      <alignment vertical="center" wrapText="1"/>
    </xf>
    <xf numFmtId="183" fontId="4" fillId="0" borderId="0" xfId="1" applyNumberFormat="1" applyFont="1" applyFill="1" applyBorder="1"/>
    <xf numFmtId="0" fontId="43" fillId="0" borderId="0" xfId="0" applyFont="1"/>
    <xf numFmtId="49" fontId="43" fillId="0" borderId="0" xfId="0" applyNumberFormat="1" applyFont="1" applyAlignment="1">
      <alignment horizontal="left"/>
    </xf>
    <xf numFmtId="49" fontId="4" fillId="2" borderId="0" xfId="0" quotePrefix="1" applyNumberFormat="1" applyFont="1" applyFill="1" applyAlignment="1">
      <alignment horizontal="left" wrapText="1"/>
    </xf>
    <xf numFmtId="49" fontId="15" fillId="2" borderId="0" xfId="0" quotePrefix="1" applyNumberFormat="1" applyFont="1" applyFill="1" applyAlignment="1">
      <alignment horizontal="left" wrapText="1"/>
    </xf>
    <xf numFmtId="0" fontId="15" fillId="2" borderId="0" xfId="0" applyFont="1" applyFill="1" applyAlignment="1">
      <alignment horizontal="left" wrapText="1"/>
    </xf>
    <xf numFmtId="167" fontId="43" fillId="0" borderId="0" xfId="1" applyNumberFormat="1" applyFont="1"/>
    <xf numFmtId="49" fontId="15" fillId="2" borderId="0" xfId="0" quotePrefix="1" applyNumberFormat="1" applyFont="1" applyFill="1" applyAlignment="1">
      <alignment horizontal="left" wrapText="1" indent="2"/>
    </xf>
    <xf numFmtId="174" fontId="7" fillId="0" borderId="0" xfId="3" applyNumberFormat="1" applyFont="1" applyFill="1" applyAlignment="1">
      <alignment horizontal="center"/>
    </xf>
    <xf numFmtId="166" fontId="6" fillId="2" borderId="0" xfId="0" applyNumberFormat="1" applyFont="1" applyFill="1" applyAlignment="1">
      <alignment horizontal="right"/>
    </xf>
    <xf numFmtId="166" fontId="43" fillId="0" borderId="0" xfId="0" applyNumberFormat="1" applyFont="1"/>
    <xf numFmtId="174" fontId="7" fillId="0" borderId="0" xfId="3" applyNumberFormat="1" applyFont="1" applyFill="1"/>
    <xf numFmtId="167" fontId="41" fillId="2" borderId="0" xfId="1" applyNumberFormat="1" applyFont="1" applyFill="1" applyBorder="1" applyAlignment="1">
      <alignment horizontal="right"/>
    </xf>
    <xf numFmtId="167" fontId="6" fillId="2" borderId="0" xfId="1" applyNumberFormat="1" applyFont="1" applyFill="1" applyBorder="1" applyAlignment="1">
      <alignment horizontal="right"/>
    </xf>
    <xf numFmtId="167" fontId="6" fillId="0" borderId="0" xfId="1" applyNumberFormat="1" applyFont="1" applyFill="1" applyBorder="1" applyAlignment="1">
      <alignment horizontal="right"/>
    </xf>
    <xf numFmtId="165" fontId="46" fillId="0" borderId="0" xfId="0" applyNumberFormat="1" applyFont="1"/>
    <xf numFmtId="0" fontId="44" fillId="0" borderId="0" xfId="0" applyFont="1"/>
    <xf numFmtId="185" fontId="1" fillId="0" borderId="0" xfId="0" applyNumberFormat="1" applyFont="1"/>
    <xf numFmtId="0" fontId="50" fillId="0" borderId="0" xfId="0" applyFont="1"/>
    <xf numFmtId="3" fontId="24" fillId="0" borderId="0" xfId="1" applyNumberFormat="1" applyFont="1" applyFill="1" applyBorder="1" applyAlignment="1">
      <alignment horizontal="center" vertical="center"/>
    </xf>
    <xf numFmtId="0" fontId="24" fillId="0" borderId="0" xfId="1" applyNumberFormat="1" applyFont="1" applyFill="1" applyBorder="1" applyAlignment="1">
      <alignment horizontal="center" vertical="center"/>
    </xf>
    <xf numFmtId="167" fontId="35" fillId="0" borderId="3" xfId="1" applyNumberFormat="1" applyFont="1" applyFill="1" applyBorder="1" applyAlignment="1">
      <alignment horizontal="right"/>
    </xf>
    <xf numFmtId="179" fontId="4" fillId="0" borderId="0" xfId="0" applyNumberFormat="1" applyFont="1" applyBorder="1" applyAlignment="1">
      <alignment horizontal="right" vertical="center" wrapText="1"/>
    </xf>
    <xf numFmtId="49" fontId="4" fillId="0" borderId="0" xfId="0" quotePrefix="1" applyNumberFormat="1" applyFont="1" applyBorder="1" applyAlignment="1">
      <alignment horizontal="center" vertical="top" wrapText="1"/>
    </xf>
    <xf numFmtId="49" fontId="4" fillId="2" borderId="0" xfId="0" quotePrefix="1" applyNumberFormat="1" applyFont="1" applyFill="1" applyBorder="1" applyAlignment="1">
      <alignment horizontal="center" vertical="center"/>
    </xf>
    <xf numFmtId="167" fontId="4" fillId="0" borderId="0" xfId="1" applyNumberFormat="1" applyFont="1" applyFill="1" applyBorder="1"/>
    <xf numFmtId="49" fontId="4" fillId="0" borderId="0" xfId="0" quotePrefix="1" applyNumberFormat="1" applyFont="1" applyFill="1" applyBorder="1" applyAlignment="1">
      <alignment horizontal="center" vertical="top" wrapText="1"/>
    </xf>
    <xf numFmtId="49" fontId="4" fillId="0" borderId="0" xfId="0" quotePrefix="1" applyNumberFormat="1" applyFont="1" applyFill="1" applyBorder="1" applyAlignment="1">
      <alignment horizontal="center" vertical="center"/>
    </xf>
    <xf numFmtId="49" fontId="4" fillId="0" borderId="11" xfId="0" quotePrefix="1" applyNumberFormat="1" applyFont="1" applyBorder="1" applyAlignment="1">
      <alignment horizontal="center" vertical="center"/>
    </xf>
    <xf numFmtId="49" fontId="4" fillId="2" borderId="11" xfId="0" quotePrefix="1" applyNumberFormat="1" applyFont="1" applyFill="1" applyBorder="1" applyAlignment="1">
      <alignment horizontal="center" vertical="center"/>
    </xf>
    <xf numFmtId="49" fontId="4" fillId="0" borderId="3" xfId="0" quotePrefix="1" applyNumberFormat="1" applyFont="1" applyFill="1" applyBorder="1" applyAlignment="1">
      <alignment horizontal="center" vertical="center"/>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66" fontId="3" fillId="2" borderId="0" xfId="2" applyNumberFormat="1" applyFont="1" applyFill="1" applyBorder="1" applyAlignment="1">
      <alignment horizontal="right"/>
    </xf>
    <xf numFmtId="49" fontId="4" fillId="0" borderId="0" xfId="0" applyNumberFormat="1" applyFont="1" applyBorder="1" applyAlignment="1">
      <alignment horizontal="center" vertical="center" wrapText="1"/>
    </xf>
    <xf numFmtId="164" fontId="6" fillId="0" borderId="0" xfId="0" applyNumberFormat="1" applyFont="1" applyFill="1" applyAlignment="1">
      <alignment horizontal="right"/>
    </xf>
    <xf numFmtId="0" fontId="3" fillId="0" borderId="3" xfId="0" applyFont="1" applyFill="1" applyBorder="1" applyAlignment="1">
      <alignment horizontal="right" vertical="center" wrapText="1"/>
    </xf>
    <xf numFmtId="0" fontId="0" fillId="0" borderId="0" xfId="0"/>
    <xf numFmtId="0" fontId="4" fillId="0" borderId="0" xfId="0" applyFont="1" applyAlignment="1">
      <alignment vertical="center" wrapText="1"/>
    </xf>
    <xf numFmtId="0" fontId="4" fillId="0" borderId="0" xfId="0" applyFont="1" applyAlignment="1">
      <alignment wrapText="1"/>
    </xf>
    <xf numFmtId="49" fontId="43" fillId="0" borderId="0" xfId="0" applyNumberFormat="1" applyFont="1" applyFill="1" applyAlignment="1">
      <alignment horizontal="left"/>
    </xf>
    <xf numFmtId="49" fontId="3" fillId="0" borderId="2" xfId="0" applyNumberFormat="1" applyFont="1" applyFill="1" applyBorder="1" applyAlignment="1">
      <alignment horizontal="center"/>
    </xf>
    <xf numFmtId="49" fontId="3" fillId="0" borderId="2" xfId="0" applyNumberFormat="1" applyFont="1" applyFill="1" applyBorder="1" applyAlignment="1">
      <alignment horizontal="center" wrapText="1"/>
    </xf>
    <xf numFmtId="0" fontId="43" fillId="0" borderId="0" xfId="0" applyFont="1" applyFill="1"/>
    <xf numFmtId="49" fontId="3" fillId="0" borderId="3" xfId="0" applyNumberFormat="1" applyFont="1" applyFill="1" applyBorder="1" applyAlignment="1">
      <alignment horizontal="center" wrapText="1"/>
    </xf>
    <xf numFmtId="177" fontId="6" fillId="0" borderId="0" xfId="0" applyNumberFormat="1" applyFont="1" applyFill="1" applyAlignment="1">
      <alignment horizontal="right"/>
    </xf>
    <xf numFmtId="166" fontId="6" fillId="0" borderId="0" xfId="0" applyNumberFormat="1" applyFont="1" applyFill="1" applyAlignment="1">
      <alignment horizontal="right"/>
    </xf>
    <xf numFmtId="0" fontId="45" fillId="0" borderId="0" xfId="0" applyFont="1" applyFill="1"/>
    <xf numFmtId="168" fontId="28" fillId="0" borderId="9" xfId="2" applyNumberFormat="1" applyFont="1" applyFill="1" applyBorder="1" applyAlignment="1">
      <alignment horizontal="right"/>
    </xf>
    <xf numFmtId="166" fontId="3" fillId="0" borderId="9" xfId="2" applyNumberFormat="1" applyFont="1" applyFill="1" applyBorder="1" applyAlignment="1">
      <alignment horizontal="right"/>
    </xf>
    <xf numFmtId="0" fontId="43" fillId="0" borderId="0" xfId="0" applyFont="1" applyFill="1" applyBorder="1"/>
    <xf numFmtId="15" fontId="47" fillId="0" borderId="0" xfId="0" applyNumberFormat="1" applyFont="1" applyFill="1" applyBorder="1"/>
    <xf numFmtId="165" fontId="48" fillId="0" borderId="0" xfId="1" applyFont="1" applyFill="1" applyBorder="1"/>
    <xf numFmtId="0" fontId="47" fillId="0" borderId="0" xfId="0" applyFont="1" applyFill="1" applyBorder="1"/>
    <xf numFmtId="184" fontId="49" fillId="0" borderId="0" xfId="0" applyNumberFormat="1" applyFont="1" applyFill="1" applyBorder="1"/>
    <xf numFmtId="165" fontId="47" fillId="0" borderId="0" xfId="1" applyFont="1" applyFill="1" applyBorder="1"/>
    <xf numFmtId="49" fontId="47" fillId="0" borderId="0" xfId="0" applyNumberFormat="1" applyFont="1" applyFill="1" applyBorder="1" applyAlignment="1">
      <alignment horizontal="left"/>
    </xf>
    <xf numFmtId="184" fontId="47" fillId="0" borderId="0" xfId="0" applyNumberFormat="1" applyFont="1" applyFill="1" applyBorder="1"/>
    <xf numFmtId="15" fontId="49" fillId="0" borderId="0" xfId="4" applyNumberFormat="1" applyFont="1" applyFill="1" applyBorder="1"/>
    <xf numFmtId="185" fontId="50" fillId="0" borderId="0" xfId="0" applyNumberFormat="1" applyFont="1" applyFill="1" applyBorder="1"/>
    <xf numFmtId="0" fontId="50" fillId="0" borderId="0" xfId="0" applyFont="1" applyFill="1" applyBorder="1"/>
    <xf numFmtId="4" fontId="50" fillId="0" borderId="0" xfId="0" applyNumberFormat="1" applyFont="1" applyFill="1" applyBorder="1"/>
    <xf numFmtId="186" fontId="47" fillId="0" borderId="0" xfId="0" applyNumberFormat="1" applyFont="1" applyFill="1" applyBorder="1"/>
    <xf numFmtId="167" fontId="47" fillId="0" borderId="0" xfId="1" applyNumberFormat="1" applyFont="1" applyFill="1" applyBorder="1"/>
    <xf numFmtId="187" fontId="47" fillId="0" borderId="0" xfId="3" applyNumberFormat="1" applyFont="1" applyFill="1" applyBorder="1"/>
    <xf numFmtId="186" fontId="50" fillId="0" borderId="0" xfId="0" applyNumberFormat="1" applyFont="1" applyFill="1" applyBorder="1"/>
    <xf numFmtId="186" fontId="48" fillId="0" borderId="0" xfId="0" applyNumberFormat="1" applyFont="1" applyFill="1" applyBorder="1"/>
    <xf numFmtId="10" fontId="48" fillId="0" borderId="0" xfId="3" applyNumberFormat="1" applyFont="1" applyFill="1" applyBorder="1"/>
    <xf numFmtId="174" fontId="49" fillId="0" borderId="0" xfId="0" applyNumberFormat="1" applyFont="1" applyFill="1" applyBorder="1"/>
    <xf numFmtId="174" fontId="47" fillId="0" borderId="0" xfId="0" applyNumberFormat="1" applyFont="1" applyFill="1" applyBorder="1"/>
    <xf numFmtId="178" fontId="4" fillId="0" borderId="0" xfId="0" applyNumberFormat="1" applyFont="1" applyFill="1" applyAlignment="1">
      <alignment horizontal="right" wrapText="1"/>
    </xf>
    <xf numFmtId="178" fontId="4" fillId="0" borderId="0" xfId="0" applyNumberFormat="1" applyFont="1" applyFill="1" applyAlignment="1">
      <alignment horizontal="right"/>
    </xf>
    <xf numFmtId="179" fontId="4" fillId="0" borderId="0" xfId="0" applyNumberFormat="1" applyFont="1" applyFill="1" applyAlignment="1">
      <alignment horizontal="right" wrapText="1"/>
    </xf>
    <xf numFmtId="180" fontId="15" fillId="0" borderId="0" xfId="0" applyNumberFormat="1" applyFont="1" applyFill="1" applyAlignment="1">
      <alignment horizontal="right" vertical="center" wrapText="1"/>
    </xf>
    <xf numFmtId="180" fontId="6" fillId="0" borderId="0" xfId="0" applyNumberFormat="1" applyFont="1" applyFill="1"/>
    <xf numFmtId="49" fontId="4" fillId="0" borderId="10" xfId="0" applyNumberFormat="1" applyFont="1" applyFill="1" applyBorder="1" applyAlignment="1">
      <alignment horizontal="right" vertical="center" wrapText="1"/>
    </xf>
    <xf numFmtId="179" fontId="4" fillId="0" borderId="8" xfId="0" applyNumberFormat="1" applyFont="1" applyFill="1" applyBorder="1" applyAlignment="1">
      <alignment horizontal="right" vertical="center" wrapText="1"/>
    </xf>
    <xf numFmtId="179" fontId="4" fillId="0" borderId="0" xfId="0" applyNumberFormat="1" applyFont="1" applyFill="1" applyAlignment="1">
      <alignment horizontal="right" vertical="center" wrapText="1"/>
    </xf>
    <xf numFmtId="182" fontId="4" fillId="0" borderId="3" xfId="0" applyNumberFormat="1" applyFont="1" applyFill="1" applyBorder="1" applyAlignment="1">
      <alignment horizontal="right" vertical="center" wrapText="1"/>
    </xf>
    <xf numFmtId="182" fontId="4" fillId="0" borderId="0" xfId="0" applyNumberFormat="1" applyFont="1" applyFill="1" applyAlignment="1">
      <alignment horizontal="right" vertical="center" wrapText="1"/>
    </xf>
    <xf numFmtId="0" fontId="51" fillId="0" borderId="0" xfId="0" applyFont="1"/>
    <xf numFmtId="176" fontId="6" fillId="0" borderId="0" xfId="1" applyNumberFormat="1" applyFont="1" applyFill="1" applyAlignment="1">
      <alignment horizontal="right"/>
    </xf>
    <xf numFmtId="165" fontId="7" fillId="0" borderId="0" xfId="1" applyNumberFormat="1" applyFont="1" applyFill="1" applyAlignment="1">
      <alignment horizontal="center"/>
    </xf>
    <xf numFmtId="165" fontId="7" fillId="0" borderId="0" xfId="3" applyNumberFormat="1" applyFont="1" applyFill="1"/>
    <xf numFmtId="49" fontId="4" fillId="0" borderId="0" xfId="0" applyNumberFormat="1" applyFont="1" applyBorder="1" applyAlignment="1">
      <alignment horizontal="left"/>
    </xf>
    <xf numFmtId="0" fontId="15" fillId="0" borderId="0" xfId="0" applyFont="1" applyBorder="1"/>
    <xf numFmtId="0" fontId="0" fillId="0" borderId="0" xfId="0"/>
    <xf numFmtId="0" fontId="2" fillId="2" borderId="0" xfId="0" applyFont="1" applyFill="1" applyAlignment="1">
      <alignment horizontal="left" vertical="center" wrapText="1"/>
    </xf>
    <xf numFmtId="0" fontId="8" fillId="0" borderId="0" xfId="0" applyFont="1" applyAlignment="1">
      <alignment vertical="top" wrapText="1"/>
    </xf>
    <xf numFmtId="171" fontId="4" fillId="0" borderId="0" xfId="0" applyNumberFormat="1" applyFont="1" applyBorder="1" applyAlignment="1">
      <alignment horizontal="right"/>
    </xf>
    <xf numFmtId="0" fontId="2" fillId="0" borderId="0" xfId="0" applyFont="1" applyAlignment="1">
      <alignment horizontal="left" vertical="top" wrapText="1"/>
    </xf>
    <xf numFmtId="49" fontId="6" fillId="0" borderId="0" xfId="0" quotePrefix="1" applyNumberFormat="1" applyFont="1" applyAlignment="1">
      <alignment horizontal="left" wrapText="1" indent="4"/>
    </xf>
    <xf numFmtId="181" fontId="15" fillId="0" borderId="0" xfId="0" applyNumberFormat="1" applyFont="1" applyAlignment="1">
      <alignment horizontal="right" vertical="center" wrapText="1"/>
    </xf>
    <xf numFmtId="167" fontId="6" fillId="0" borderId="0" xfId="1" applyNumberFormat="1" applyFont="1" applyFill="1" applyBorder="1"/>
    <xf numFmtId="183" fontId="3" fillId="0" borderId="0" xfId="1" applyNumberFormat="1" applyFont="1" applyFill="1" applyBorder="1"/>
    <xf numFmtId="167" fontId="6" fillId="0" borderId="0" xfId="1" applyNumberFormat="1" applyFont="1" applyFill="1"/>
    <xf numFmtId="0" fontId="2" fillId="2" borderId="0" xfId="0" applyFont="1" applyFill="1" applyAlignment="1">
      <alignment horizontal="left" vertical="center" wrapText="1"/>
    </xf>
    <xf numFmtId="179" fontId="3" fillId="0" borderId="0" xfId="0" applyNumberFormat="1" applyFont="1" applyFill="1" applyAlignment="1">
      <alignment horizontal="right" wrapText="1"/>
    </xf>
    <xf numFmtId="179" fontId="3" fillId="0" borderId="0" xfId="0" applyNumberFormat="1" applyFont="1" applyAlignment="1">
      <alignment horizontal="right" wrapText="1"/>
    </xf>
    <xf numFmtId="180" fontId="6" fillId="0" borderId="0" xfId="0" applyNumberFormat="1" applyFont="1" applyAlignment="1">
      <alignment horizontal="right" vertical="center" wrapText="1"/>
    </xf>
    <xf numFmtId="179" fontId="3" fillId="0" borderId="8" xfId="0" applyNumberFormat="1" applyFont="1" applyBorder="1" applyAlignment="1">
      <alignment horizontal="right" vertical="center" wrapText="1"/>
    </xf>
    <xf numFmtId="181" fontId="6" fillId="0" borderId="0" xfId="0" applyNumberFormat="1" applyFont="1" applyAlignment="1">
      <alignment horizontal="right" vertical="center" wrapText="1"/>
    </xf>
    <xf numFmtId="181" fontId="3" fillId="0" borderId="3" xfId="0" applyNumberFormat="1" applyFont="1" applyBorder="1" applyAlignment="1">
      <alignment horizontal="right" vertical="center" wrapText="1"/>
    </xf>
    <xf numFmtId="182" fontId="3" fillId="0" borderId="3" xfId="0" applyNumberFormat="1" applyFont="1" applyBorder="1" applyAlignment="1">
      <alignment horizontal="right" vertical="center" wrapText="1"/>
    </xf>
    <xf numFmtId="0" fontId="15" fillId="0" borderId="0" xfId="0" applyFont="1" applyAlignment="1">
      <alignment horizontal="left" vertical="center" wrapText="1"/>
    </xf>
    <xf numFmtId="0" fontId="6" fillId="0" borderId="0" xfId="0" applyFont="1" applyFill="1" applyAlignment="1">
      <alignment horizontal="left" vertical="top" wrapText="1"/>
    </xf>
    <xf numFmtId="49" fontId="4" fillId="0" borderId="2" xfId="0" applyNumberFormat="1" applyFont="1" applyBorder="1" applyAlignment="1">
      <alignment horizontal="center"/>
    </xf>
    <xf numFmtId="0" fontId="15" fillId="0" borderId="0" xfId="0" applyFont="1" applyAlignment="1">
      <alignment horizontal="left" vertical="center" wrapText="1"/>
    </xf>
    <xf numFmtId="49" fontId="4" fillId="0" borderId="0" xfId="0" quotePrefix="1" applyNumberFormat="1" applyFont="1" applyBorder="1" applyAlignment="1">
      <alignment horizontal="center" vertical="top" wrapText="1"/>
    </xf>
    <xf numFmtId="49" fontId="4" fillId="0" borderId="0" xfId="0" quotePrefix="1" applyNumberFormat="1" applyFont="1" applyFill="1" applyBorder="1" applyAlignment="1">
      <alignment horizontal="center" vertical="top" wrapText="1"/>
    </xf>
    <xf numFmtId="49" fontId="15" fillId="0" borderId="0" xfId="0" applyNumberFormat="1" applyFont="1" applyBorder="1" applyAlignment="1">
      <alignment horizontal="left"/>
    </xf>
    <xf numFmtId="0" fontId="4" fillId="0" borderId="0" xfId="0" applyFont="1" applyBorder="1" applyAlignment="1">
      <alignment wrapText="1"/>
    </xf>
    <xf numFmtId="0" fontId="13" fillId="0" borderId="0" xfId="0" applyFont="1" applyFill="1" applyAlignment="1">
      <alignment vertical="center"/>
    </xf>
    <xf numFmtId="0" fontId="4" fillId="0" borderId="2"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Alignment="1">
      <alignment horizontal="left" vertical="top" wrapText="1"/>
    </xf>
    <xf numFmtId="49" fontId="4" fillId="0" borderId="2" xfId="0" applyNumberFormat="1" applyFont="1" applyBorder="1" applyAlignment="1">
      <alignment horizontal="center"/>
    </xf>
    <xf numFmtId="3" fontId="6" fillId="0" borderId="0" xfId="1" applyNumberFormat="1" applyFont="1" applyFill="1" applyAlignment="1">
      <alignment horizontal="center"/>
    </xf>
    <xf numFmtId="3" fontId="3" fillId="0" borderId="3" xfId="1" applyNumberFormat="1" applyFont="1" applyFill="1" applyBorder="1" applyAlignment="1">
      <alignment horizontal="center"/>
    </xf>
    <xf numFmtId="166" fontId="6" fillId="0" borderId="0" xfId="2" applyNumberFormat="1" applyFont="1" applyFill="1" applyAlignment="1">
      <alignment horizontal="center" vertical="center"/>
    </xf>
    <xf numFmtId="169" fontId="15" fillId="0" borderId="0" xfId="1" applyNumberFormat="1" applyFont="1"/>
    <xf numFmtId="0" fontId="23" fillId="0" borderId="0" xfId="0" applyFont="1" applyFill="1"/>
    <xf numFmtId="0" fontId="25" fillId="0" borderId="0" xfId="0" applyFont="1" applyFill="1"/>
    <xf numFmtId="169" fontId="23" fillId="0" borderId="0" xfId="1" applyNumberFormat="1" applyFont="1" applyFill="1"/>
    <xf numFmtId="0" fontId="24" fillId="0" borderId="0" xfId="0" applyFont="1"/>
    <xf numFmtId="49" fontId="24" fillId="0" borderId="0" xfId="0" applyNumberFormat="1" applyFont="1" applyAlignment="1">
      <alignment horizontal="left"/>
    </xf>
    <xf numFmtId="0" fontId="55" fillId="0" borderId="0" xfId="0" applyFont="1" applyAlignment="1">
      <alignment horizontal="right"/>
    </xf>
    <xf numFmtId="180" fontId="4" fillId="0" borderId="0" xfId="0" applyNumberFormat="1" applyFont="1" applyAlignment="1">
      <alignment horizontal="right" vertical="center" wrapText="1"/>
    </xf>
    <xf numFmtId="171" fontId="6" fillId="0" borderId="0" xfId="0" applyNumberFormat="1" applyFont="1" applyAlignment="1">
      <alignment horizontal="center"/>
    </xf>
    <xf numFmtId="49" fontId="15" fillId="0" borderId="0" xfId="0" applyNumberFormat="1" applyFont="1" applyBorder="1" applyAlignment="1">
      <alignment horizontal="left" wrapText="1"/>
    </xf>
    <xf numFmtId="49" fontId="15" fillId="0" borderId="0" xfId="0" quotePrefix="1" applyNumberFormat="1" applyFont="1" applyBorder="1" applyAlignment="1">
      <alignment horizontal="left" wrapText="1"/>
    </xf>
    <xf numFmtId="0" fontId="3" fillId="0" borderId="0" xfId="0" applyFont="1" applyBorder="1" applyAlignment="1">
      <alignment wrapText="1"/>
    </xf>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0" fontId="7" fillId="0" borderId="0" xfId="0" applyFont="1" applyFill="1" applyBorder="1"/>
    <xf numFmtId="15" fontId="4" fillId="0" borderId="0" xfId="0" applyNumberFormat="1" applyFont="1" applyFill="1" applyBorder="1" applyAlignment="1">
      <alignment horizontal="right"/>
    </xf>
    <xf numFmtId="0" fontId="15" fillId="0" borderId="0" xfId="0" applyFont="1" applyFill="1" applyBorder="1"/>
    <xf numFmtId="176" fontId="6" fillId="2" borderId="0" xfId="1" applyNumberFormat="1" applyFont="1" applyFill="1" applyAlignment="1">
      <alignment horizontal="right" vertical="top"/>
    </xf>
    <xf numFmtId="176" fontId="6" fillId="2" borderId="0" xfId="1" applyNumberFormat="1" applyFont="1" applyFill="1" applyAlignment="1">
      <alignment vertical="top"/>
    </xf>
    <xf numFmtId="176" fontId="6" fillId="2" borderId="0" xfId="1" applyNumberFormat="1" applyFont="1" applyFill="1" applyBorder="1" applyAlignment="1">
      <alignment horizontal="right" vertical="top"/>
    </xf>
    <xf numFmtId="0" fontId="24" fillId="0" borderId="0" xfId="0" applyFont="1" applyAlignment="1">
      <alignment vertical="center"/>
    </xf>
    <xf numFmtId="0" fontId="4" fillId="0" borderId="0" xfId="0" applyFont="1" applyBorder="1"/>
    <xf numFmtId="0" fontId="58" fillId="0" borderId="0" xfId="0" applyFont="1" applyBorder="1" applyAlignment="1">
      <alignment vertical="center" wrapText="1"/>
    </xf>
    <xf numFmtId="174" fontId="4" fillId="0" borderId="0" xfId="3" applyNumberFormat="1" applyFont="1" applyBorder="1"/>
    <xf numFmtId="15" fontId="0" fillId="0" borderId="0" xfId="0" applyNumberFormat="1"/>
    <xf numFmtId="0" fontId="2" fillId="0" borderId="0" xfId="0" applyFont="1" applyAlignment="1">
      <alignment horizontal="left" vertical="top" wrapText="1"/>
    </xf>
    <xf numFmtId="0" fontId="37" fillId="0" borderId="0" xfId="0" applyFont="1" applyAlignment="1">
      <alignment horizontal="left" vertical="top" wrapText="1"/>
    </xf>
    <xf numFmtId="0" fontId="15" fillId="0" borderId="0" xfId="0" applyFont="1" applyAlignment="1">
      <alignment horizontal="left" vertical="top" wrapText="1"/>
    </xf>
    <xf numFmtId="49" fontId="4" fillId="0" borderId="2" xfId="0" applyNumberFormat="1" applyFont="1" applyBorder="1" applyAlignment="1">
      <alignment horizontal="center"/>
    </xf>
    <xf numFmtId="0" fontId="4" fillId="0" borderId="0" xfId="0" applyFont="1" applyAlignment="1">
      <alignment horizontal="left" vertical="center" wrapText="1"/>
    </xf>
    <xf numFmtId="0" fontId="15" fillId="0" borderId="0" xfId="0" applyFont="1" applyAlignment="1">
      <alignment horizontal="left" vertical="center" wrapText="1"/>
    </xf>
    <xf numFmtId="171" fontId="15" fillId="0" borderId="0" xfId="1" applyNumberFormat="1" applyFont="1" applyFill="1" applyAlignment="1">
      <alignment horizontal="right"/>
    </xf>
    <xf numFmtId="171" fontId="6" fillId="0" borderId="0" xfId="0" applyNumberFormat="1" applyFont="1" applyBorder="1" applyAlignment="1">
      <alignment horizontal="right"/>
    </xf>
    <xf numFmtId="176" fontId="6" fillId="0" borderId="0" xfId="0" applyNumberFormat="1" applyFont="1" applyBorder="1" applyAlignment="1">
      <alignment horizontal="right"/>
    </xf>
    <xf numFmtId="0" fontId="0" fillId="0" borderId="0" xfId="0" applyFill="1" applyAlignment="1"/>
    <xf numFmtId="0" fontId="0" fillId="0" borderId="0" xfId="0" applyAlignment="1"/>
    <xf numFmtId="165" fontId="0" fillId="0" borderId="0" xfId="1" applyFont="1" applyAlignment="1"/>
    <xf numFmtId="49" fontId="4" fillId="0" borderId="0" xfId="0" applyNumberFormat="1" applyFont="1" applyBorder="1" applyAlignment="1">
      <alignment horizontal="center"/>
    </xf>
    <xf numFmtId="172" fontId="4" fillId="0" borderId="0" xfId="0" applyNumberFormat="1" applyFont="1" applyBorder="1" applyAlignment="1">
      <alignment horizontal="right"/>
    </xf>
    <xf numFmtId="173" fontId="4" fillId="0" borderId="0" xfId="0" applyNumberFormat="1" applyFont="1" applyBorder="1"/>
    <xf numFmtId="0" fontId="4" fillId="0" borderId="3" xfId="0" applyFont="1" applyBorder="1" applyAlignment="1">
      <alignment horizontal="center" vertical="center" wrapText="1"/>
    </xf>
    <xf numFmtId="167" fontId="6" fillId="0" borderId="2" xfId="1" applyNumberFormat="1" applyFont="1" applyFill="1" applyBorder="1" applyAlignment="1">
      <alignment horizontal="right"/>
    </xf>
    <xf numFmtId="169" fontId="6" fillId="0" borderId="0" xfId="1" applyNumberFormat="1" applyFont="1" applyAlignment="1">
      <alignment horizontal="right"/>
    </xf>
    <xf numFmtId="169" fontId="3" fillId="0" borderId="9" xfId="1" applyNumberFormat="1" applyFont="1" applyFill="1" applyBorder="1" applyAlignment="1">
      <alignment horizontal="right"/>
    </xf>
    <xf numFmtId="0" fontId="4" fillId="0" borderId="0" xfId="0" applyFont="1" applyBorder="1" applyAlignment="1">
      <alignment vertical="center" wrapText="1"/>
    </xf>
    <xf numFmtId="0" fontId="20" fillId="0" borderId="0" xfId="0" applyFont="1" applyBorder="1"/>
    <xf numFmtId="0" fontId="15" fillId="0" borderId="0" xfId="0" applyFont="1" applyBorder="1" applyAlignment="1">
      <alignment vertical="center"/>
    </xf>
    <xf numFmtId="0" fontId="6" fillId="0" borderId="0" xfId="0" applyFont="1" applyBorder="1" applyAlignment="1">
      <alignment vertical="center"/>
    </xf>
    <xf numFmtId="0" fontId="16" fillId="0" borderId="0" xfId="0" applyFont="1" applyBorder="1"/>
    <xf numFmtId="49" fontId="4" fillId="0" borderId="0" xfId="0" applyNumberFormat="1" applyFont="1" applyBorder="1" applyAlignment="1">
      <alignment horizontal="right" vertical="center" wrapText="1"/>
    </xf>
    <xf numFmtId="178" fontId="4" fillId="0" borderId="0" xfId="0" applyNumberFormat="1" applyFont="1" applyBorder="1" applyAlignment="1">
      <alignment horizontal="right"/>
    </xf>
    <xf numFmtId="179" fontId="4" fillId="0" borderId="0" xfId="0" applyNumberFormat="1" applyFont="1" applyBorder="1" applyAlignment="1">
      <alignment horizontal="right" wrapText="1"/>
    </xf>
    <xf numFmtId="180" fontId="15" fillId="0" borderId="0" xfId="0" applyNumberFormat="1" applyFont="1" applyBorder="1" applyAlignment="1">
      <alignment horizontal="right" vertical="center" wrapText="1"/>
    </xf>
    <xf numFmtId="181" fontId="15" fillId="0" borderId="0" xfId="0" applyNumberFormat="1" applyFont="1" applyBorder="1" applyAlignment="1">
      <alignment horizontal="right" vertical="center" wrapText="1"/>
    </xf>
    <xf numFmtId="181" fontId="4" fillId="0" borderId="0" xfId="0" applyNumberFormat="1" applyFont="1" applyBorder="1" applyAlignment="1">
      <alignment horizontal="right" vertical="center" wrapText="1"/>
    </xf>
    <xf numFmtId="182" fontId="4" fillId="0" borderId="0" xfId="0" applyNumberFormat="1" applyFont="1" applyBorder="1" applyAlignment="1">
      <alignment horizontal="right" vertical="center" wrapText="1"/>
    </xf>
    <xf numFmtId="0" fontId="52" fillId="0" borderId="0" xfId="0" applyFont="1" applyFill="1" applyAlignment="1">
      <alignment vertical="center"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49" fontId="4" fillId="2" borderId="0" xfId="0" quotePrefix="1" applyNumberFormat="1" applyFont="1" applyFill="1" applyAlignment="1">
      <alignment horizontal="left" wrapText="1" indent="2"/>
    </xf>
    <xf numFmtId="167" fontId="3" fillId="0" borderId="8" xfId="1" applyNumberFormat="1" applyFont="1" applyFill="1" applyBorder="1" applyAlignment="1">
      <alignment horizontal="right"/>
    </xf>
    <xf numFmtId="188" fontId="6" fillId="0" borderId="0" xfId="0" applyNumberFormat="1" applyFont="1" applyAlignment="1">
      <alignment horizontal="right"/>
    </xf>
    <xf numFmtId="0" fontId="8" fillId="0" borderId="0" xfId="0" applyFont="1" applyAlignment="1">
      <alignment horizontal="left" vertical="center" indent="2"/>
    </xf>
    <xf numFmtId="0" fontId="2" fillId="0" borderId="0" xfId="0" applyFont="1" applyAlignment="1">
      <alignment horizontal="left" vertical="top"/>
    </xf>
    <xf numFmtId="0" fontId="3" fillId="2" borderId="0" xfId="0" applyFont="1" applyFill="1" applyAlignment="1">
      <alignment horizontal="center" vertical="center" wrapText="1"/>
    </xf>
    <xf numFmtId="49" fontId="4" fillId="0" borderId="0" xfId="0" quotePrefix="1" applyNumberFormat="1" applyFont="1" applyAlignment="1">
      <alignment horizontal="center" vertical="center"/>
    </xf>
    <xf numFmtId="49" fontId="4" fillId="0" borderId="2" xfId="0" quotePrefix="1" applyNumberFormat="1" applyFont="1" applyBorder="1" applyAlignment="1">
      <alignment horizontal="center" vertical="center" wrapText="1"/>
    </xf>
    <xf numFmtId="49" fontId="4" fillId="0" borderId="0" xfId="0" quotePrefix="1" applyNumberFormat="1" applyFont="1" applyAlignment="1">
      <alignment horizontal="center" vertical="center" wrapText="1"/>
    </xf>
    <xf numFmtId="168" fontId="15" fillId="0" borderId="0" xfId="0" applyNumberFormat="1" applyFont="1"/>
    <xf numFmtId="0" fontId="15" fillId="2" borderId="0" xfId="0" applyFont="1" applyFill="1" applyAlignment="1">
      <alignment wrapText="1"/>
    </xf>
    <xf numFmtId="44" fontId="15" fillId="0" borderId="0" xfId="0" applyNumberFormat="1" applyFont="1"/>
    <xf numFmtId="0" fontId="39" fillId="2" borderId="0" xfId="0" applyFont="1" applyFill="1" applyAlignment="1">
      <alignment vertical="center" wrapText="1"/>
    </xf>
    <xf numFmtId="0" fontId="41" fillId="0" borderId="0" xfId="0" applyFont="1" applyAlignment="1">
      <alignment horizontal="right" vertical="center" wrapText="1"/>
    </xf>
    <xf numFmtId="49" fontId="4" fillId="0" borderId="0" xfId="0" quotePrefix="1" applyNumberFormat="1" applyFont="1" applyAlignment="1">
      <alignment horizontal="center" vertical="top" wrapText="1"/>
    </xf>
    <xf numFmtId="49" fontId="4" fillId="0" borderId="12" xfId="0" quotePrefix="1" applyNumberFormat="1" applyFont="1" applyBorder="1" applyAlignment="1">
      <alignment horizontal="right" vertical="center"/>
    </xf>
    <xf numFmtId="49" fontId="4" fillId="0" borderId="12" xfId="0" quotePrefix="1" applyNumberFormat="1" applyFont="1" applyBorder="1" applyAlignment="1">
      <alignment horizontal="center" vertical="center"/>
    </xf>
    <xf numFmtId="0" fontId="2" fillId="0" borderId="0" xfId="0" applyFont="1" applyAlignment="1">
      <alignment vertical="center"/>
    </xf>
    <xf numFmtId="49" fontId="4" fillId="0" borderId="2" xfId="0" applyNumberFormat="1" applyFont="1" applyBorder="1" applyAlignment="1">
      <alignment horizontal="center" vertical="center" wrapText="1"/>
    </xf>
    <xf numFmtId="0" fontId="4" fillId="0" borderId="0" xfId="0" applyFont="1" applyAlignment="1">
      <alignment vertical="top"/>
    </xf>
    <xf numFmtId="167" fontId="15" fillId="0" borderId="0" xfId="0" applyNumberFormat="1" applyFont="1" applyAlignment="1">
      <alignment vertical="top"/>
    </xf>
    <xf numFmtId="167" fontId="15" fillId="0" borderId="0" xfId="1" applyNumberFormat="1" applyFont="1" applyFill="1" applyAlignment="1">
      <alignment vertical="top"/>
    </xf>
    <xf numFmtId="180" fontId="60" fillId="0" borderId="0" xfId="0" applyNumberFormat="1" applyFont="1" applyAlignment="1">
      <alignment vertical="top"/>
    </xf>
    <xf numFmtId="180" fontId="7" fillId="0" borderId="0" xfId="0" applyNumberFormat="1" applyFont="1" applyAlignment="1">
      <alignment vertical="top"/>
    </xf>
    <xf numFmtId="180" fontId="15" fillId="0" borderId="0" xfId="0" applyNumberFormat="1" applyFont="1" applyAlignment="1">
      <alignment vertical="top"/>
    </xf>
    <xf numFmtId="167" fontId="15" fillId="0" borderId="0" xfId="1" applyNumberFormat="1" applyFont="1" applyFill="1" applyBorder="1" applyAlignment="1">
      <alignment vertical="top"/>
    </xf>
    <xf numFmtId="167" fontId="4" fillId="0" borderId="3" xfId="1" applyNumberFormat="1" applyFont="1" applyFill="1" applyBorder="1" applyAlignment="1">
      <alignment horizontal="right" vertical="top"/>
    </xf>
    <xf numFmtId="167" fontId="4" fillId="0" borderId="0" xfId="1" applyNumberFormat="1" applyFont="1" applyFill="1" applyAlignment="1">
      <alignment horizontal="right" vertical="top"/>
    </xf>
    <xf numFmtId="167" fontId="4" fillId="0" borderId="3" xfId="1" applyNumberFormat="1" applyFont="1" applyFill="1" applyBorder="1" applyAlignment="1">
      <alignment vertical="top"/>
    </xf>
    <xf numFmtId="165" fontId="4" fillId="0" borderId="3" xfId="1" applyFont="1" applyFill="1" applyBorder="1" applyAlignment="1">
      <alignment vertical="top"/>
    </xf>
    <xf numFmtId="165" fontId="4" fillId="0" borderId="0" xfId="1" applyFont="1" applyFill="1" applyBorder="1" applyAlignment="1">
      <alignment vertical="top"/>
    </xf>
    <xf numFmtId="169" fontId="15" fillId="0" borderId="0" xfId="1" applyNumberFormat="1" applyFont="1" applyFill="1" applyAlignment="1">
      <alignment horizontal="right" vertical="top"/>
    </xf>
    <xf numFmtId="169" fontId="15" fillId="0" borderId="0" xfId="1" applyNumberFormat="1" applyFont="1" applyFill="1" applyBorder="1" applyAlignment="1">
      <alignment horizontal="right" vertical="top"/>
    </xf>
    <xf numFmtId="165" fontId="15" fillId="0" borderId="0" xfId="1" applyFont="1" applyFill="1" applyAlignment="1">
      <alignment vertical="top"/>
    </xf>
    <xf numFmtId="189" fontId="3" fillId="0" borderId="3" xfId="2" applyNumberFormat="1" applyFont="1" applyFill="1" applyBorder="1" applyAlignment="1">
      <alignment horizontal="right"/>
    </xf>
    <xf numFmtId="167" fontId="4" fillId="0" borderId="0" xfId="1" applyNumberFormat="1" applyFont="1" applyFill="1" applyAlignment="1">
      <alignment vertical="top"/>
    </xf>
    <xf numFmtId="167" fontId="4" fillId="0" borderId="0" xfId="1" applyNumberFormat="1" applyFont="1" applyFill="1" applyBorder="1" applyAlignment="1">
      <alignment vertical="top"/>
    </xf>
    <xf numFmtId="0" fontId="61" fillId="0" borderId="0" xfId="0" applyFont="1" applyAlignment="1">
      <alignment vertical="top"/>
    </xf>
    <xf numFmtId="0" fontId="61" fillId="0" borderId="0" xfId="0" applyFont="1" applyAlignment="1">
      <alignment horizontal="right" vertical="top"/>
    </xf>
    <xf numFmtId="0" fontId="41" fillId="0" borderId="0" xfId="0" applyFont="1" applyAlignment="1">
      <alignment horizontal="right" vertical="top"/>
    </xf>
    <xf numFmtId="2" fontId="15" fillId="0" borderId="0" xfId="0" applyNumberFormat="1" applyFont="1" applyAlignment="1">
      <alignment vertical="top"/>
    </xf>
    <xf numFmtId="1" fontId="15" fillId="0" borderId="0" xfId="0" applyNumberFormat="1" applyFont="1" applyAlignment="1">
      <alignment vertical="top"/>
    </xf>
    <xf numFmtId="165" fontId="15" fillId="0" borderId="0" xfId="0" applyNumberFormat="1" applyFont="1" applyAlignment="1">
      <alignment vertical="top"/>
    </xf>
    <xf numFmtId="190" fontId="15" fillId="0" borderId="0" xfId="0" applyNumberFormat="1" applyFont="1" applyAlignment="1">
      <alignment vertical="top"/>
    </xf>
    <xf numFmtId="168" fontId="15" fillId="0" borderId="0" xfId="0" applyNumberFormat="1" applyFont="1" applyAlignment="1">
      <alignment vertical="top"/>
    </xf>
    <xf numFmtId="167" fontId="15" fillId="0" borderId="0" xfId="1" quotePrefix="1" applyNumberFormat="1" applyFont="1" applyFill="1" applyBorder="1" applyAlignment="1">
      <alignment horizontal="right" vertical="top" wrapText="1"/>
    </xf>
    <xf numFmtId="168" fontId="4" fillId="0" borderId="0" xfId="0" applyNumberFormat="1" applyFont="1" applyAlignment="1">
      <alignment vertical="top"/>
    </xf>
    <xf numFmtId="179" fontId="15" fillId="0" borderId="0" xfId="0" applyNumberFormat="1" applyFont="1"/>
    <xf numFmtId="180" fontId="15" fillId="0" borderId="0" xfId="0" applyNumberFormat="1" applyFont="1"/>
    <xf numFmtId="179" fontId="15" fillId="0" borderId="0" xfId="0" applyNumberFormat="1" applyFont="1" applyAlignment="1">
      <alignment horizontal="right" wrapText="1"/>
    </xf>
    <xf numFmtId="174" fontId="15" fillId="0" borderId="0" xfId="3" applyNumberFormat="1" applyFont="1"/>
    <xf numFmtId="179" fontId="4" fillId="0" borderId="0" xfId="0" applyNumberFormat="1" applyFont="1" applyAlignment="1">
      <alignment horizontal="right" vertical="center" wrapText="1"/>
    </xf>
    <xf numFmtId="180" fontId="4" fillId="0" borderId="0" xfId="0" applyNumberFormat="1" applyFont="1"/>
    <xf numFmtId="182" fontId="4" fillId="0" borderId="0" xfId="0" applyNumberFormat="1" applyFont="1" applyAlignment="1">
      <alignment horizontal="right" vertical="center" wrapText="1"/>
    </xf>
    <xf numFmtId="0" fontId="8" fillId="0" borderId="0" xfId="0" applyFont="1" applyAlignment="1">
      <alignment vertical="center" wrapText="1"/>
    </xf>
    <xf numFmtId="0" fontId="24" fillId="0" borderId="0" xfId="0" applyFont="1" applyFill="1" applyAlignment="1">
      <alignment horizontal="right" wrapText="1"/>
    </xf>
    <xf numFmtId="0" fontId="13" fillId="0" borderId="0" xfId="0" applyFont="1"/>
    <xf numFmtId="0" fontId="35" fillId="0" borderId="13" xfId="0" applyFont="1" applyBorder="1" applyAlignment="1">
      <alignment horizontal="left"/>
    </xf>
    <xf numFmtId="0" fontId="53" fillId="0" borderId="3" xfId="0" applyFont="1" applyBorder="1" applyAlignment="1">
      <alignment horizontal="left"/>
    </xf>
    <xf numFmtId="0" fontId="13" fillId="0" borderId="3" xfId="0" applyFont="1" applyBorder="1" applyAlignment="1">
      <alignment horizontal="center"/>
    </xf>
    <xf numFmtId="0" fontId="13" fillId="0" borderId="3" xfId="0" applyFont="1" applyBorder="1"/>
    <xf numFmtId="0" fontId="13" fillId="0" borderId="14" xfId="0" applyFont="1" applyBorder="1"/>
    <xf numFmtId="0" fontId="35" fillId="0" borderId="0" xfId="0" applyFont="1" applyAlignment="1">
      <alignment horizontal="left"/>
    </xf>
    <xf numFmtId="0" fontId="62" fillId="0" borderId="0" xfId="0" applyFont="1"/>
    <xf numFmtId="0" fontId="34" fillId="0" borderId="0" xfId="0" applyFont="1" applyAlignment="1">
      <alignment horizontal="center"/>
    </xf>
    <xf numFmtId="0" fontId="33" fillId="0" borderId="2" xfId="0" quotePrefix="1" applyFont="1" applyBorder="1" applyAlignment="1">
      <alignment horizontal="left"/>
    </xf>
    <xf numFmtId="0" fontId="63" fillId="0" borderId="2" xfId="0" quotePrefix="1" applyFont="1" applyBorder="1" applyAlignment="1">
      <alignment horizontal="left"/>
    </xf>
    <xf numFmtId="0" fontId="34" fillId="0" borderId="2" xfId="0" quotePrefix="1" applyFont="1" applyBorder="1" applyAlignment="1">
      <alignment horizontal="center" wrapText="1"/>
    </xf>
    <xf numFmtId="0" fontId="34" fillId="0" borderId="2" xfId="0" quotePrefix="1" applyFont="1" applyBorder="1" applyAlignment="1">
      <alignment horizontal="center"/>
    </xf>
    <xf numFmtId="0" fontId="34" fillId="0" borderId="15" xfId="0" quotePrefix="1" applyFont="1" applyBorder="1" applyAlignment="1">
      <alignment horizontal="center"/>
    </xf>
    <xf numFmtId="0" fontId="34" fillId="0" borderId="16" xfId="0" quotePrefix="1" applyFont="1" applyBorder="1" applyAlignment="1">
      <alignment horizontal="center" wrapText="1"/>
    </xf>
    <xf numFmtId="0" fontId="34" fillId="0" borderId="14" xfId="0" quotePrefix="1" applyFont="1" applyBorder="1" applyAlignment="1">
      <alignment horizontal="center" wrapText="1"/>
    </xf>
    <xf numFmtId="0" fontId="24" fillId="0" borderId="0" xfId="0" applyFont="1" applyAlignment="1">
      <alignment horizontal="left" vertical="center"/>
    </xf>
    <xf numFmtId="0" fontId="9" fillId="0" borderId="0" xfId="0" applyFont="1" applyAlignment="1">
      <alignment horizontal="left" vertical="top"/>
    </xf>
    <xf numFmtId="14" fontId="24" fillId="0" borderId="0" xfId="0" applyNumberFormat="1" applyFont="1" applyAlignment="1">
      <alignment horizontal="center" vertical="center"/>
    </xf>
    <xf numFmtId="0" fontId="24" fillId="0" borderId="0" xfId="0" applyFont="1" applyAlignment="1">
      <alignment horizontal="center" vertical="center"/>
    </xf>
    <xf numFmtId="170"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xf>
    <xf numFmtId="0" fontId="9" fillId="0" borderId="0" xfId="0" quotePrefix="1" applyFont="1" applyAlignment="1">
      <alignment horizontal="left" vertical="top"/>
    </xf>
    <xf numFmtId="170" fontId="24" fillId="0" borderId="0" xfId="0" quotePrefix="1" applyNumberFormat="1" applyFont="1" applyAlignment="1">
      <alignment horizontal="right"/>
    </xf>
    <xf numFmtId="0" fontId="53" fillId="0" borderId="0" xfId="0" applyFont="1" applyAlignment="1">
      <alignment horizontal="left"/>
    </xf>
    <xf numFmtId="0" fontId="13" fillId="0" borderId="0" xfId="0" applyFont="1" applyAlignment="1">
      <alignment horizontal="center"/>
    </xf>
    <xf numFmtId="170" fontId="13" fillId="0" borderId="0" xfId="0" applyNumberFormat="1" applyFont="1"/>
    <xf numFmtId="0" fontId="66" fillId="0" borderId="0" xfId="0" applyFont="1" applyAlignment="1">
      <alignment horizontal="left" vertical="center" indent="1"/>
    </xf>
    <xf numFmtId="0" fontId="67" fillId="0" borderId="0" xfId="0" applyFont="1"/>
    <xf numFmtId="169" fontId="24" fillId="0" borderId="0" xfId="1" applyNumberFormat="1" applyFont="1" applyAlignment="1">
      <alignment horizontal="right"/>
    </xf>
    <xf numFmtId="2" fontId="13" fillId="0" borderId="0" xfId="0" applyNumberFormat="1" applyFont="1"/>
    <xf numFmtId="170" fontId="67" fillId="0" borderId="0" xfId="0" applyNumberFormat="1" applyFont="1"/>
    <xf numFmtId="1" fontId="24" fillId="0" borderId="0" xfId="0" applyNumberFormat="1" applyFont="1"/>
    <xf numFmtId="169" fontId="24" fillId="0" borderId="0" xfId="1" applyNumberFormat="1" applyFont="1" applyFill="1" applyAlignment="1">
      <alignment vertical="center"/>
    </xf>
    <xf numFmtId="1" fontId="13" fillId="0" borderId="0" xfId="0" applyNumberFormat="1" applyFont="1"/>
    <xf numFmtId="0" fontId="23" fillId="0" borderId="0" xfId="0" applyFont="1" applyAlignment="1">
      <alignment horizontal="center"/>
    </xf>
    <xf numFmtId="0" fontId="15"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left" vertical="top"/>
    </xf>
    <xf numFmtId="0" fontId="15" fillId="0" borderId="0" xfId="0" applyFont="1" applyFill="1" applyAlignment="1">
      <alignment horizontal="right" wrapText="1"/>
    </xf>
    <xf numFmtId="0" fontId="18" fillId="0" borderId="0" xfId="0" applyFont="1" applyFill="1"/>
    <xf numFmtId="0" fontId="15" fillId="0" borderId="0" xfId="0" applyFont="1" applyFill="1" applyAlignment="1"/>
    <xf numFmtId="0" fontId="54" fillId="0" borderId="0" xfId="0" applyFont="1" applyAlignment="1">
      <alignment horizontal="left" wrapText="1"/>
    </xf>
    <xf numFmtId="0" fontId="3" fillId="0" borderId="2" xfId="0" applyFont="1" applyBorder="1" applyAlignment="1">
      <alignment horizontal="center" wrapText="1"/>
    </xf>
    <xf numFmtId="0" fontId="4" fillId="0" borderId="2" xfId="0" applyFont="1" applyBorder="1" applyAlignment="1">
      <alignment horizontal="center" wrapText="1"/>
    </xf>
    <xf numFmtId="0" fontId="39" fillId="4" borderId="0" xfId="0" applyFont="1" applyFill="1" applyAlignment="1">
      <alignment horizontal="left" vertical="center" wrapText="1"/>
    </xf>
    <xf numFmtId="0" fontId="6" fillId="0" borderId="0" xfId="0" applyFont="1" applyFill="1" applyAlignment="1">
      <alignment horizontal="left" wrapText="1"/>
    </xf>
    <xf numFmtId="0" fontId="6" fillId="0" borderId="0" xfId="0" applyFont="1" applyFill="1" applyAlignment="1">
      <alignment horizontal="left" vertical="top" wrapText="1"/>
    </xf>
    <xf numFmtId="0" fontId="2" fillId="0" borderId="0" xfId="0" applyFont="1" applyAlignment="1">
      <alignment horizontal="left" vertical="top" wrapText="1"/>
    </xf>
    <xf numFmtId="0" fontId="37" fillId="0" borderId="0" xfId="0" applyFont="1" applyAlignment="1">
      <alignment horizontal="left" vertical="top" wrapText="1"/>
    </xf>
    <xf numFmtId="49" fontId="4" fillId="0" borderId="2" xfId="0" applyNumberFormat="1" applyFont="1" applyBorder="1" applyAlignment="1">
      <alignment horizontal="center"/>
    </xf>
    <xf numFmtId="0" fontId="15" fillId="0" borderId="0" xfId="0" applyFont="1" applyAlignment="1">
      <alignment horizontal="left" vertical="top" wrapText="1"/>
    </xf>
    <xf numFmtId="49" fontId="4" fillId="0" borderId="2" xfId="0" applyNumberFormat="1" applyFont="1" applyFill="1" applyBorder="1" applyAlignment="1">
      <alignment horizontal="center"/>
    </xf>
    <xf numFmtId="49" fontId="4" fillId="0" borderId="2" xfId="0" quotePrefix="1" applyNumberFormat="1" applyFont="1" applyBorder="1" applyAlignment="1">
      <alignment horizontal="center"/>
    </xf>
    <xf numFmtId="49" fontId="4" fillId="0" borderId="2" xfId="0" quotePrefix="1" applyNumberFormat="1" applyFont="1" applyBorder="1" applyAlignment="1">
      <alignment horizontal="center" wrapText="1"/>
    </xf>
    <xf numFmtId="0" fontId="4" fillId="0" borderId="0" xfId="0" applyFont="1" applyAlignment="1">
      <alignment horizontal="left" vertical="center" wrapText="1"/>
    </xf>
    <xf numFmtId="0" fontId="4" fillId="0" borderId="2" xfId="0" applyFont="1" applyBorder="1" applyAlignment="1">
      <alignment horizontal="center" vertical="center" wrapText="1"/>
    </xf>
    <xf numFmtId="0" fontId="34" fillId="0" borderId="13" xfId="0" applyFont="1" applyBorder="1" applyAlignment="1">
      <alignment horizontal="center"/>
    </xf>
    <xf numFmtId="0" fontId="34" fillId="0" borderId="14" xfId="0" applyFont="1" applyBorder="1" applyAlignment="1">
      <alignment horizontal="center"/>
    </xf>
    <xf numFmtId="0" fontId="34" fillId="2" borderId="13" xfId="0" applyFont="1" applyFill="1" applyBorder="1" applyAlignment="1">
      <alignment horizontal="center"/>
    </xf>
    <xf numFmtId="0" fontId="34" fillId="2" borderId="14" xfId="0" applyFont="1" applyFill="1" applyBorder="1" applyAlignment="1">
      <alignment horizontal="center"/>
    </xf>
    <xf numFmtId="0" fontId="23" fillId="0" borderId="0" xfId="0" applyFont="1" applyAlignment="1">
      <alignment horizontal="left" vertical="top" wrapText="1"/>
    </xf>
    <xf numFmtId="0" fontId="8" fillId="0" borderId="0" xfId="0" applyFont="1" applyAlignment="1">
      <alignment horizontal="left" vertical="center" wrapText="1"/>
    </xf>
    <xf numFmtId="0" fontId="4" fillId="0" borderId="1" xfId="0" applyFont="1" applyBorder="1" applyAlignment="1">
      <alignment horizontal="center" wrapText="1"/>
    </xf>
    <xf numFmtId="49" fontId="3" fillId="0" borderId="1" xfId="0" quotePrefix="1" applyNumberFormat="1" applyFont="1" applyBorder="1" applyAlignment="1">
      <alignment horizontal="center" wrapText="1"/>
    </xf>
    <xf numFmtId="0" fontId="2" fillId="0" borderId="0" xfId="0" applyFont="1" applyAlignment="1">
      <alignment horizontal="left" vertical="center" wrapText="1"/>
    </xf>
    <xf numFmtId="0" fontId="8" fillId="0" borderId="0" xfId="0" applyFont="1" applyAlignment="1">
      <alignment horizontal="left" vertical="top" wrapText="1"/>
    </xf>
    <xf numFmtId="49" fontId="4" fillId="0" borderId="1" xfId="0" quotePrefix="1" applyNumberFormat="1" applyFont="1" applyBorder="1" applyAlignment="1">
      <alignment horizontal="center" vertical="top" wrapText="1"/>
    </xf>
    <xf numFmtId="0" fontId="15" fillId="0" borderId="0" xfId="0" applyFont="1" applyAlignment="1">
      <alignment horizontal="left" vertical="center" wrapText="1"/>
    </xf>
    <xf numFmtId="49" fontId="3" fillId="2" borderId="1" xfId="0" quotePrefix="1" applyNumberFormat="1" applyFont="1" applyFill="1" applyBorder="1" applyAlignment="1">
      <alignment horizontal="center" wrapText="1"/>
    </xf>
    <xf numFmtId="0" fontId="8" fillId="2" borderId="0" xfId="0" applyFont="1" applyFill="1" applyAlignment="1">
      <alignment horizontal="left" vertical="top" wrapText="1"/>
    </xf>
    <xf numFmtId="49" fontId="4" fillId="0" borderId="0" xfId="0" quotePrefix="1" applyNumberFormat="1" applyFont="1" applyBorder="1" applyAlignment="1">
      <alignment horizontal="center" vertical="top" wrapText="1"/>
    </xf>
    <xf numFmtId="49" fontId="4" fillId="0" borderId="0" xfId="0" quotePrefix="1" applyNumberFormat="1" applyFont="1" applyFill="1" applyBorder="1" applyAlignment="1">
      <alignment horizontal="center" vertical="top" wrapText="1"/>
    </xf>
    <xf numFmtId="0" fontId="2" fillId="2" borderId="0" xfId="0" applyFont="1" applyFill="1" applyAlignment="1">
      <alignment horizontal="left" vertical="center" wrapText="1"/>
    </xf>
    <xf numFmtId="49" fontId="3" fillId="0" borderId="2" xfId="0" applyNumberFormat="1" applyFont="1" applyFill="1" applyBorder="1" applyAlignment="1">
      <alignment horizontal="center"/>
    </xf>
    <xf numFmtId="49" fontId="4" fillId="2" borderId="2" xfId="0" quotePrefix="1" applyNumberFormat="1" applyFont="1" applyFill="1" applyBorder="1" applyAlignment="1">
      <alignment horizontal="center"/>
    </xf>
  </cellXfs>
  <cellStyles count="5">
    <cellStyle name="Comma" xfId="1" builtinId="3"/>
    <cellStyle name="Currency" xfId="2" builtinId="4"/>
    <cellStyle name="Normal" xfId="0" builtinId="0"/>
    <cellStyle name="Normal 8 2 3 2 3 2" xfId="4" xr:uid="{5A2A4D5E-DFC6-490A-97D3-0D622230EF87}"/>
    <cellStyle name="Percent" xfId="3" builtinId="5"/>
  </cellStyles>
  <dxfs count="14">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s>
  <tableStyles count="0" defaultTableStyle="TableStyleMedium2" defaultPivotStyle="PivotStyleLight16"/>
  <colors>
    <mruColors>
      <color rgb="FFF7FC8C"/>
      <color rgb="FFFCFEDC"/>
      <color rgb="FFCAE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theme" Target="theme/theme1.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s>
</file>

<file path=xl/drawings/drawing1.xml><?xml version="1.0" encoding="utf-8"?>
<xdr:wsDr xmlns:xdr="http://schemas.openxmlformats.org/drawingml/2006/spreadsheetDrawing" xmlns:a="http://schemas.openxmlformats.org/drawingml/2006/main">
  <xdr:oneCellAnchor>
    <xdr:from>
      <xdr:col>1</xdr:col>
      <xdr:colOff>0</xdr:colOff>
      <xdr:row>31</xdr:row>
      <xdr:rowOff>0</xdr:rowOff>
    </xdr:from>
    <xdr:ext cx="304800" cy="314324"/>
    <xdr:sp macro="" textlink="">
      <xdr:nvSpPr>
        <xdr:cNvPr id="2" name="AutoShape 2" descr="✔">
          <a:extLst>
            <a:ext uri="{FF2B5EF4-FFF2-40B4-BE49-F238E27FC236}">
              <a16:creationId xmlns:a16="http://schemas.microsoft.com/office/drawing/2014/main" id="{C604A129-29E5-401D-8663-2DB6BB67317A}"/>
            </a:ext>
          </a:extLst>
        </xdr:cNvPr>
        <xdr:cNvSpPr>
          <a:spLocks noChangeAspect="1" noChangeArrowheads="1"/>
        </xdr:cNvSpPr>
      </xdr:nvSpPr>
      <xdr:spPr bwMode="auto">
        <a:xfrm>
          <a:off x="0" y="52006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1149"/>
    <xdr:sp macro="" textlink="">
      <xdr:nvSpPr>
        <xdr:cNvPr id="3" name="AutoShape 3" descr="✔">
          <a:extLst>
            <a:ext uri="{FF2B5EF4-FFF2-40B4-BE49-F238E27FC236}">
              <a16:creationId xmlns:a16="http://schemas.microsoft.com/office/drawing/2014/main" id="{43AA474D-9638-4800-91F5-02EC0074921D}"/>
            </a:ext>
          </a:extLst>
        </xdr:cNvPr>
        <xdr:cNvSpPr>
          <a:spLocks noChangeAspect="1" noChangeArrowheads="1"/>
        </xdr:cNvSpPr>
      </xdr:nvSpPr>
      <xdr:spPr bwMode="auto">
        <a:xfrm>
          <a:off x="0" y="52006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31</xdr:row>
      <xdr:rowOff>0</xdr:rowOff>
    </xdr:from>
    <xdr:ext cx="304800" cy="311149"/>
    <xdr:sp macro="" textlink="">
      <xdr:nvSpPr>
        <xdr:cNvPr id="4" name="AutoShape 4" descr="✔">
          <a:extLst>
            <a:ext uri="{FF2B5EF4-FFF2-40B4-BE49-F238E27FC236}">
              <a16:creationId xmlns:a16="http://schemas.microsoft.com/office/drawing/2014/main" id="{29487B8D-2647-43C0-85E6-B1CF685083D7}"/>
            </a:ext>
          </a:extLst>
        </xdr:cNvPr>
        <xdr:cNvSpPr>
          <a:spLocks noChangeAspect="1" noChangeArrowheads="1"/>
        </xdr:cNvSpPr>
      </xdr:nvSpPr>
      <xdr:spPr bwMode="auto">
        <a:xfrm>
          <a:off x="0" y="52006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59</xdr:row>
      <xdr:rowOff>0</xdr:rowOff>
    </xdr:from>
    <xdr:ext cx="304800" cy="317500"/>
    <xdr:sp macro="" textlink="">
      <xdr:nvSpPr>
        <xdr:cNvPr id="5" name="AutoShape 5" descr="✔">
          <a:extLst>
            <a:ext uri="{FF2B5EF4-FFF2-40B4-BE49-F238E27FC236}">
              <a16:creationId xmlns:a16="http://schemas.microsoft.com/office/drawing/2014/main" id="{9A077E4C-8163-49A3-A300-F23771D5CC2F}"/>
            </a:ext>
          </a:extLst>
        </xdr:cNvPr>
        <xdr:cNvSpPr>
          <a:spLocks noChangeAspect="1" noChangeArrowheads="1"/>
        </xdr:cNvSpPr>
      </xdr:nvSpPr>
      <xdr:spPr bwMode="auto">
        <a:xfrm>
          <a:off x="0" y="102679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terprise.lan\data\Vancouver\FinancialServices\Atlas\2020\Key%20corporate%20reports\06-%20June%202020\Active%20Disclosure\Master_Workbook_ER-March%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9/12%20-%20December%202019/Active%20Disclosure/Master_Workbook_20-F-December%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Master_Workbook_20-F-December%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Master_Workbook_ER-June%202020%20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Vancouver/FinancialServices/Atlas/2020/09-%20September%202020/Financial%20statements%20Notes/Segment%20Reporting/Note%204%20Atlas%20Support%20-%20Segment%20Reporting%20-%20Q3%2020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9-%20September%202020/Consol/R%20-%20EPS%20Calculation%20-%20September%202020%20-%20reviewe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lee\Dropbox%20(Seaspan)\02%20Investor%20Relations\07%20Reports%20&amp;%20Filings\05%20SSW%20Public%20OpModel\SSW%20Buyside%20Model%202020062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Vancouver/FinancialServices/Atlas/2020/03%20-%20March%202020/Active%20Disclosure/Financial%20Input-%20March%20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Financial%20Input-June%20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Consol/R%20-%20EPS%20Calculation%20-%20Dec%202018%20Actuals%20-%20v00F.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9/12%20-%20December%202019/Consol/R%20-%20EPS%20Calculation%20-%20December%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ive%20Disclosure/Master_Workbook_ER%20-%20Jun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12-%20December%202020/Active%20Disclosure/Master_Workbook_ER%20-%20December%2020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r118071\Downloads\RRD%20ActiveLink%20Demo%20(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terprise.lan\data\Shared\Vancouver\FinancialServices\Atlas\2020\Key%20corporate%20reports\12-%20December%202020\Active%20Disclosure\Master_Workbook_MDA%20(20F)%20December%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9-%20September%202020/Active%20Disclosure/Master_Workbook_ER-September%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Master_Workbook_ER-Dec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Master_Workbook_MDA-June%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terprise.lan\data\Vancouver\FinancialServices\Atlas\2020\Key%20corporate%20reports\12-%20December%202020\Active%20Disclosure\Master_Workbook_ER%20-%20Dec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Guidance"/>
      <sheetName val="ER_FinSummary"/>
      <sheetName val="ER_SegRevenue"/>
      <sheetName val="ER_VesselUtilization"/>
      <sheetName val="ER_APRUtilization"/>
      <sheetName val="ER_RevDD"/>
      <sheetName val="ER_RevDollarDayVar"/>
      <sheetName val="ER_OpBorrowings"/>
      <sheetName val="Split Op Borrowings"/>
      <sheetName val="ER_Liquidity"/>
      <sheetName val="ER_BalanceSheet"/>
      <sheetName val="ER_IncomeStatement"/>
      <sheetName val="ER_CompIncome"/>
      <sheetName val="ER_CashFlows"/>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NumofCusts"/>
      <sheetName val="MDA_SelectDataBS"/>
      <sheetName val="MDA_Customers"/>
      <sheetName val="MDA_TEU"/>
      <sheetName val="MDA_CharteredVessels"/>
      <sheetName val="MDA_Deliveries"/>
      <sheetName val="MDA_Div"/>
      <sheetName val="MDA_OpResultsCY"/>
      <sheetName val="MDA_OpResults2Yrs"/>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Fleet"/>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sheetName val="ITM_KPMGFees"/>
      <sheetName val="MDA_Risk"/>
      <sheetName val="MDA_Market conditions"/>
      <sheetName val="ITM_CSPurchases"/>
      <sheetName val="MDA_FutureDeliveries"/>
      <sheetName val="ITM_PrefCPurchases"/>
      <sheetName val="MDA_PSUs"/>
      <sheetName val="MDA_DivPayment"/>
      <sheetName val="ITM_PrefDPurchases"/>
      <sheetName val="MDA_Histcharter"/>
      <sheetName val="ITM_PrefEPurchases"/>
      <sheetName val="Master_Workbook_20-F-December 2"/>
    </sheetNames>
    <sheetDataSet>
      <sheetData sheetId="0"/>
      <sheetData sheetId="1"/>
      <sheetData sheetId="2"/>
      <sheetData sheetId="3"/>
      <sheetData sheetId="4"/>
      <sheetData sheetId="5"/>
      <sheetData sheetId="6"/>
      <sheetData sheetId="7"/>
      <sheetData sheetId="8">
        <row r="5">
          <cell r="C5">
            <v>117</v>
          </cell>
        </row>
      </sheetData>
      <sheetData sheetId="9"/>
      <sheetData sheetId="10"/>
      <sheetData sheetId="11">
        <row r="1">
          <cell r="E1" t="str">
            <v>Dividend per Share</v>
          </cell>
        </row>
      </sheetData>
      <sheetData sheetId="12">
        <row r="78">
          <cell r="C78">
            <v>215675599</v>
          </cell>
        </row>
      </sheetData>
      <sheetData sheetId="13"/>
      <sheetData sheetId="14"/>
      <sheetData sheetId="15"/>
      <sheetData sheetId="16"/>
      <sheetData sheetId="17">
        <row r="18">
          <cell r="G18">
            <v>35.200000000000045</v>
          </cell>
        </row>
      </sheetData>
      <sheetData sheetId="18"/>
      <sheetData sheetId="19"/>
      <sheetData sheetId="20"/>
      <sheetData sheetId="21"/>
      <sheetData sheetId="22"/>
      <sheetData sheetId="23"/>
      <sheetData sheetId="24">
        <row r="4">
          <cell r="C4">
            <v>2613.6692071796474</v>
          </cell>
        </row>
      </sheetData>
      <sheetData sheetId="25"/>
      <sheetData sheetId="26"/>
      <sheetData sheetId="27"/>
      <sheetData sheetId="28"/>
      <sheetData sheetId="29"/>
      <sheetData sheetId="30"/>
      <sheetData sheetId="31"/>
      <sheetData sheetId="32">
        <row r="125">
          <cell r="C125">
            <v>118</v>
          </cell>
        </row>
      </sheetData>
      <sheetData sheetId="33">
        <row r="97">
          <cell r="G97">
            <v>3702.8333982899985</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9">
          <cell r="D9">
            <v>4207.8436898800001</v>
          </cell>
        </row>
      </sheetData>
      <sheetData sheetId="50"/>
      <sheetData sheetId="51"/>
      <sheetData sheetId="52"/>
      <sheetData sheetId="53"/>
      <sheetData sheetId="54"/>
      <sheetData sheetId="55"/>
      <sheetData sheetId="56"/>
      <sheetData sheetId="57"/>
      <sheetData sheetId="58"/>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SelectDataBS"/>
      <sheetName val="MDA_NumofCusts"/>
      <sheetName val="MDA_Customers"/>
      <sheetName val="MDA_Fleet"/>
      <sheetName val="MDA_FutureDeliveries"/>
      <sheetName val="MDA_TEU"/>
      <sheetName val="MDA_CharteredVessels"/>
      <sheetName val="MDA_Deliveries"/>
      <sheetName val="MDA_Div2019"/>
      <sheetName val="MDA_OpResultsCY"/>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Results2Yrs"/>
      <sheetName val="MDA_OperatingOwnedDays2Yrs"/>
      <sheetName val="MDA_FinSummaryPY"/>
      <sheetName val="MDA_RevisedDD2Yrs"/>
      <sheetName val="MDA_OpBorrowingsPY"/>
      <sheetName val="MDA_LTDandLeaseFacCY"/>
      <sheetName val="MDA_CashFlows"/>
      <sheetName val="MDA_DivSummary"/>
      <sheetName val="MDA_Impairment"/>
      <sheetName val="MDA_LTObligations"/>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PrincPymts"/>
      <sheetName val="MDA_SwapDetail"/>
      <sheetName val="ITM_KPMGFees"/>
      <sheetName val="ITM_CSPurchases"/>
      <sheetName val="ITM_PrefCPurchases"/>
      <sheetName val="MDA_PSUs"/>
      <sheetName val="MDA_DivPayment"/>
      <sheetName val="ITM_PrefDPurchases"/>
      <sheetName val="MDA_Histcharter"/>
      <sheetName val="ITM_PrefEPurchases"/>
      <sheetName val="Sheet1"/>
    </sheetNames>
    <sheetDataSet>
      <sheetData sheetId="0"/>
      <sheetData sheetId="1"/>
      <sheetData sheetId="2"/>
      <sheetData sheetId="3"/>
      <sheetData sheetId="4"/>
      <sheetData sheetId="5"/>
      <sheetData sheetId="6"/>
      <sheetData sheetId="7"/>
      <sheetData sheetId="8">
        <row r="115">
          <cell r="C115">
            <v>112</v>
          </cell>
        </row>
      </sheetData>
      <sheetData sheetId="9"/>
      <sheetData sheetId="10"/>
      <sheetData sheetId="11"/>
      <sheetData sheetId="12"/>
      <sheetData sheetId="13"/>
      <sheetData sheetId="14"/>
      <sheetData sheetId="15"/>
      <sheetData sheetId="16"/>
      <sheetData sheetId="17"/>
      <sheetData sheetId="18">
        <row r="17">
          <cell r="G17">
            <v>265</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FinSummary"/>
      <sheetName val="ER_SegRevenue"/>
      <sheetName val="ER_Guidance"/>
      <sheetName val="ER_FinancialOverview"/>
      <sheetName val="ER_Seg Oper Results"/>
      <sheetName val="ER_VesselUtilization"/>
      <sheetName val="ER_APRUtilization"/>
      <sheetName val="Recalc EBITDA"/>
      <sheetName val="Split Op Borrowings"/>
      <sheetName val="Appendix X - Adj Net Earnings"/>
      <sheetName val="Appendix A - FFO-OLD"/>
      <sheetName val="Appendix B - Adj EBITDA-OLD"/>
      <sheetName val="Appendix C - Adj EBITDA Seg-OLD"/>
      <sheetName val="ER_RevDD"/>
      <sheetName val="ER_RevDollarDayVar"/>
      <sheetName val="ER_OpBorrowings"/>
      <sheetName val="Appendix A - FFO"/>
      <sheetName val="Appendix B - Adj EBITDA"/>
      <sheetName val="OLD APP C - Net Debt to EBITDA"/>
      <sheetName val="Appendix D - Net Debt to Equity"/>
      <sheetName val="Appendix E - Debt to Assets"/>
      <sheetName val="Appendix B - Adj EBITDA Seg"/>
      <sheetName val="Appendix F - Fleet Table"/>
      <sheetName val="Appendix G - APR Table"/>
      <sheetName val="ER_Liquidity"/>
      <sheetName val="Appendix C - NetDebt to EBITDA"/>
      <sheetName val="Appendix H - Seg Future Rev"/>
      <sheetName val="ER_IncomeStatement"/>
      <sheetName val="ER_BalanceSheet"/>
      <sheetName val="ER_CompIncome"/>
      <sheetName val="ER_CashFlows"/>
      <sheetName val="Presso_Data"/>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4">
          <cell r="B4">
            <v>82.748000000000005</v>
          </cell>
          <cell r="AM4">
            <v>82.748000000000005</v>
          </cell>
        </row>
        <row r="6">
          <cell r="AM6">
            <v>-16.663496995364998</v>
          </cell>
        </row>
        <row r="8">
          <cell r="AM8">
            <v>-0.6</v>
          </cell>
        </row>
        <row r="9">
          <cell r="AM9">
            <v>2.1230000000000002</v>
          </cell>
        </row>
        <row r="10">
          <cell r="AM10">
            <v>0.70000000000000551</v>
          </cell>
        </row>
        <row r="11">
          <cell r="AM11">
            <v>4.5999999999999996</v>
          </cell>
        </row>
        <row r="12">
          <cell r="AL12">
            <v>72.204999999999998</v>
          </cell>
          <cell r="AM12">
            <v>88.507999999999996</v>
          </cell>
        </row>
      </sheetData>
      <sheetData sheetId="20" refreshError="1"/>
      <sheetData sheetId="21" refreshError="1"/>
      <sheetData sheetId="22" refreshError="1"/>
      <sheetData sheetId="23" refreshError="1"/>
      <sheetData sheetId="24">
        <row r="3">
          <cell r="B3">
            <v>77.496000000000009</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20 - 9 months"/>
      <sheetName val="Q3 2020 - 3 months"/>
      <sheetName val="Contingent Asset Continuity"/>
      <sheetName val="APR PL Q3"/>
      <sheetName val="APR 3 months PL Q2"/>
      <sheetName val="APR reported"/>
      <sheetName val="Segment NOT USED"/>
      <sheetName val="Summary"/>
      <sheetName val="Feb SBC Entry"/>
      <sheetName val="SBC After Feb 27"/>
      <sheetName val="Atlas IS Mar 2020"/>
      <sheetName val="Atlas BS Mar 2020"/>
      <sheetName val="ITCP0021"/>
      <sheetName val="SC Group"/>
      <sheetName val="GCI Group"/>
    </sheetNames>
    <sheetDataSet>
      <sheetData sheetId="0">
        <row r="8">
          <cell r="C8">
            <v>902.2</v>
          </cell>
        </row>
      </sheetData>
      <sheetData sheetId="1">
        <row r="8">
          <cell r="C8">
            <v>305.90000000000009</v>
          </cell>
        </row>
        <row r="41">
          <cell r="F41">
            <v>84.100000000000023</v>
          </cell>
        </row>
        <row r="43">
          <cell r="F43">
            <v>-16.8</v>
          </cell>
        </row>
        <row r="44">
          <cell r="F44">
            <v>0.1</v>
          </cell>
        </row>
        <row r="45">
          <cell r="F45">
            <v>-4.5999999999999996</v>
          </cell>
        </row>
        <row r="46">
          <cell r="F46">
            <v>-0.16816500000000001</v>
          </cell>
        </row>
        <row r="47">
          <cell r="F47">
            <v>7.02</v>
          </cell>
        </row>
        <row r="48">
          <cell r="F48">
            <v>103.9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PS Calculation"/>
      <sheetName val=".2 Share Prices"/>
      <sheetName val=".5A SBC Dilution"/>
      <sheetName val=".3 Pref Dividends"/>
      <sheetName val=".4 Weighted Shares - Basic"/>
      <sheetName val=".5C Fairfax Dilution"/>
      <sheetName val=".5A SBC Dilution "/>
      <sheetName val=".5B Reconciliation"/>
      <sheetName val=".5C Fairfax Dilution "/>
      <sheetName val=".5D Holdback shares"/>
      <sheetName val="Guidance"/>
      <sheetName val="Not used -&gt;"/>
      <sheetName val=".5B Pref F Dilution"/>
      <sheetName val=".6 GCI Change in FV"/>
      <sheetName val="Checklist for EPS"/>
      <sheetName val=".5A SBC Dilution (2)"/>
      <sheetName val=".5A SBC Dilution -mnth"/>
      <sheetName val="SSW Only &gt;&gt;&gt;"/>
      <sheetName val=".3 Pref Dividends - SSW ONLY"/>
      <sheetName val=".4 Weighted Shares - SSW ONLY"/>
      <sheetName val=".4 Weighted Shares - Basic (2)"/>
    </sheetNames>
    <sheetDataSet>
      <sheetData sheetId="0">
        <row r="6">
          <cell r="M6">
            <v>0.27383901410198785</v>
          </cell>
        </row>
        <row r="36">
          <cell r="R36">
            <v>247734.32295949524</v>
          </cell>
        </row>
      </sheetData>
      <sheetData sheetId="1">
        <row r="5">
          <cell r="J5">
            <v>9.0314285714285685</v>
          </cell>
        </row>
      </sheetData>
      <sheetData sheetId="2"/>
      <sheetData sheetId="3"/>
      <sheetData sheetId="4">
        <row r="28">
          <cell r="D28">
            <v>8461</v>
          </cell>
        </row>
      </sheetData>
      <sheetData sheetId="5"/>
      <sheetData sheetId="6">
        <row r="14">
          <cell r="E14">
            <v>8582</v>
          </cell>
        </row>
      </sheetData>
      <sheetData sheetId="7">
        <row r="60">
          <cell r="H60">
            <v>76062</v>
          </cell>
        </row>
      </sheetData>
      <sheetData sheetId="8">
        <row r="10">
          <cell r="N10">
            <v>210.27003098715721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gt;"/>
      <sheetName val="Assumptions"/>
      <sheetName val="Vessel Input"/>
      <sheetName val="Rev_Build"/>
      <sheetName val="Historical"/>
      <sheetName val="Outputs--&gt;"/>
      <sheetName val="Charts"/>
      <sheetName val="Analysis--&gt;"/>
      <sheetName val="Ratios"/>
      <sheetName val="Valuation"/>
    </sheetNames>
    <sheetDataSet>
      <sheetData sheetId="0" refreshError="1"/>
      <sheetData sheetId="1" refreshError="1"/>
      <sheetData sheetId="2" refreshError="1"/>
      <sheetData sheetId="3" refreshError="1"/>
      <sheetData sheetId="4" refreshError="1">
        <row r="16">
          <cell r="BD16">
            <v>224.77600000000001</v>
          </cell>
        </row>
        <row r="53">
          <cell r="BF53">
            <v>174.03</v>
          </cell>
          <cell r="BG53">
            <v>178.33799999999999</v>
          </cell>
          <cell r="BH53">
            <v>211.4</v>
          </cell>
          <cell r="BI53">
            <v>220.71100000000001</v>
          </cell>
          <cell r="BJ53">
            <v>222.535</v>
          </cell>
          <cell r="BK53">
            <v>222.535</v>
          </cell>
          <cell r="BL53">
            <v>236.41300000000001</v>
          </cell>
        </row>
        <row r="55">
          <cell r="BF55">
            <v>0.36</v>
          </cell>
          <cell r="BG55">
            <v>0.25</v>
          </cell>
          <cell r="BH55">
            <v>1.26</v>
          </cell>
          <cell r="BI55">
            <v>0.1</v>
          </cell>
          <cell r="BJ55">
            <v>0.11</v>
          </cell>
          <cell r="BK55">
            <v>0.24</v>
          </cell>
          <cell r="BL55">
            <v>0.15</v>
          </cell>
        </row>
      </sheetData>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Financial Results"/>
      <sheetName val="Income Statement"/>
      <sheetName val="Balance Sheet"/>
      <sheetName val="Comprehensive Income"/>
      <sheetName val="Shareholders' Equity old"/>
      <sheetName val="Shareholders' Equity"/>
      <sheetName val="Cash Flow Statement"/>
      <sheetName val="SConsolidationIncomeState J-M"/>
      <sheetName val="EPS"/>
      <sheetName val="DCF"/>
      <sheetName val="EBITDA"/>
      <sheetName val="DD Analysis"/>
      <sheetName val="JOL Def Gain"/>
    </sheetNames>
    <sheetDataSet>
      <sheetData sheetId="0">
        <row r="27">
          <cell r="D27">
            <v>308.40199999999999</v>
          </cell>
        </row>
      </sheetData>
      <sheetData sheetId="1">
        <row r="8">
          <cell r="G8">
            <v>285323.19841000001</v>
          </cell>
        </row>
        <row r="109">
          <cell r="E109">
            <v>0.14847531429648653</v>
          </cell>
        </row>
      </sheetData>
      <sheetData sheetId="2">
        <row r="7">
          <cell r="E7">
            <v>213735</v>
          </cell>
        </row>
      </sheetData>
      <sheetData sheetId="3">
        <row r="14">
          <cell r="F14">
            <v>331095</v>
          </cell>
        </row>
      </sheetData>
      <sheetData sheetId="4"/>
      <sheetData sheetId="5"/>
      <sheetData sheetId="6">
        <row r="80">
          <cell r="F80">
            <v>51.865000000000002</v>
          </cell>
        </row>
      </sheetData>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Financial Results"/>
      <sheetName val="Balance Sheet"/>
      <sheetName val="Income Statement"/>
      <sheetName val="Comprehensive Income"/>
      <sheetName val="Shareholders' Equity old"/>
      <sheetName val="Shareholders' Equity"/>
      <sheetName val="Cash Flow Statement"/>
      <sheetName val="SConsolidationIncomeState J-M"/>
      <sheetName val="SConsolidationIncomeState J-J"/>
      <sheetName val="EPS"/>
      <sheetName val="DCF"/>
      <sheetName val="EBITDA"/>
      <sheetName val="DD Analysis"/>
      <sheetName val="JOL Def Gain"/>
    </sheetNames>
    <sheetDataSet>
      <sheetData sheetId="0">
        <row r="27">
          <cell r="D27">
            <v>363.8</v>
          </cell>
        </row>
      </sheetData>
      <sheetData sheetId="1">
        <row r="69">
          <cell r="E69">
            <v>221.77</v>
          </cell>
        </row>
      </sheetData>
      <sheetData sheetId="2">
        <row r="68">
          <cell r="E68">
            <v>363.8</v>
          </cell>
        </row>
        <row r="105">
          <cell r="E105">
            <v>253365.36881642902</v>
          </cell>
        </row>
        <row r="109">
          <cell r="G109">
            <v>9.8740450537268099E-2</v>
          </cell>
        </row>
      </sheetData>
      <sheetData sheetId="3">
        <row r="14">
          <cell r="F14">
            <v>331095</v>
          </cell>
        </row>
      </sheetData>
      <sheetData sheetId="4"/>
      <sheetData sheetId="5"/>
      <sheetData sheetId="6">
        <row r="32">
          <cell r="F32">
            <v>-30842</v>
          </cell>
        </row>
      </sheetData>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PS Calculation"/>
      <sheetName val=".2 Share Prices"/>
      <sheetName val=".3 Pref Dividends"/>
      <sheetName val=".4 Weighted Shares - Basic"/>
      <sheetName val=".5A SBC Dilution"/>
      <sheetName val=".5A SBC Dilution-Dec"/>
      <sheetName val=".5C Fairfax Dilution"/>
      <sheetName val=".5C Fairfax Dilution-Dec"/>
      <sheetName val="Not used -&gt;"/>
      <sheetName val=".5B Pref F Dilution"/>
      <sheetName val=".6 GCI Change in FV"/>
      <sheetName val="Checklist for EPS"/>
      <sheetName val=".5A SBC Dilution (2)"/>
      <sheetName val=".5A SBC Dilution -mnth"/>
      <sheetName val="SSW Only &gt;&gt;&gt;"/>
      <sheetName val=".3 Pref Dividends - SSW ONLY"/>
      <sheetName val=".4 Weighted Shares - SSW ONLY"/>
      <sheetName val=".4 Weighted Shares - Basic (2)"/>
    </sheetNames>
    <sheetDataSet>
      <sheetData sheetId="0">
        <row r="6">
          <cell r="Q6">
            <v>0.2534811172516524</v>
          </cell>
        </row>
        <row r="38">
          <cell r="Q38">
            <v>178337.85262362511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PS Calculation"/>
      <sheetName val=".2 Share Prices"/>
      <sheetName val=".3 Pref Dividends"/>
      <sheetName val=".5A SBC Dilution"/>
      <sheetName val=".4 Weighted Shares - Basic"/>
      <sheetName val=".5A SBC Dilution "/>
      <sheetName val=".5C Fairfax Dilution"/>
      <sheetName val=".5B Reconciliation"/>
      <sheetName val=".5C Fairfax Dilution "/>
      <sheetName val="Not used -&gt;"/>
      <sheetName val=".5B Pref F Dilution"/>
      <sheetName val=".6 GCI Change in FV"/>
      <sheetName val="Checklist for EPS"/>
      <sheetName val=".5A SBC Dilution (2)"/>
      <sheetName val=".5A SBC Dilution -mnth"/>
      <sheetName val="SSW Only &gt;&gt;&gt;"/>
      <sheetName val=".3 Pref Dividends - SSW ONLY"/>
      <sheetName val=".4 Weighted Shares - SSW ONLY"/>
      <sheetName val=".4 Weighted Shares - Basic (2)"/>
    </sheetNames>
    <sheetDataSet>
      <sheetData sheetId="0">
        <row r="6">
          <cell r="P6">
            <v>0.107</v>
          </cell>
        </row>
        <row r="35">
          <cell r="Q35">
            <v>224752.3856912253</v>
          </cell>
        </row>
      </sheetData>
      <sheetData sheetId="1" refreshError="1"/>
      <sheetData sheetId="2" refreshError="1"/>
      <sheetData sheetId="3" refreshError="1"/>
      <sheetData sheetId="4" refreshError="1"/>
      <sheetData sheetId="5" refreshError="1"/>
      <sheetData sheetId="6" refreshError="1"/>
      <sheetData sheetId="7">
        <row r="24">
          <cell r="F24">
            <v>33796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Guidance (2)"/>
      <sheetName val="shipbuiding contracts"/>
      <sheetName val="Adjusted EPS segment (2)"/>
      <sheetName val="Adjusted EPS (2)"/>
      <sheetName val="ER_FinancialOverview"/>
      <sheetName val="Q2 Newbuilds"/>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Fleet_Table"/>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Operating NetDebt to EBITDA "/>
      <sheetName val="Borrowings"/>
      <sheetName val="Not released&gt;&gt;&gt;"/>
      <sheetName val="Seaspan Vessel Utilization"/>
      <sheetName val="Seaspan Fleet Table -Vessel det"/>
    </sheetNames>
    <sheetDataSet>
      <sheetData sheetId="0"/>
      <sheetData sheetId="1"/>
      <sheetData sheetId="2"/>
      <sheetData sheetId="3"/>
      <sheetData sheetId="4"/>
      <sheetData sheetId="5"/>
      <sheetData sheetId="6"/>
      <sheetData sheetId="7"/>
      <sheetData sheetId="8"/>
      <sheetData sheetId="9"/>
      <sheetData sheetId="10">
        <row r="1">
          <cell r="B1" t="str">
            <v>Three Months Ended</v>
          </cell>
        </row>
        <row r="2">
          <cell r="A2" t="str">
            <v>(in millions of U.S. dollars, unaudited)</v>
          </cell>
          <cell r="B2" t="str">
            <v>September 30, 2020</v>
          </cell>
          <cell r="D2" t="str">
            <v>June 30, 2020</v>
          </cell>
          <cell r="F2" t="str">
            <v>September 30, 2019</v>
          </cell>
        </row>
        <row r="3">
          <cell r="B3" t="str">
            <v>(unaudited)</v>
          </cell>
          <cell r="D3" t="str">
            <v>(unaudited)</v>
          </cell>
          <cell r="F3" t="str">
            <v>(unaudited)</v>
          </cell>
        </row>
        <row r="4">
          <cell r="A4" t="str">
            <v>GAAP Net Earnings</v>
          </cell>
          <cell r="B4">
            <v>-26.148000000000025</v>
          </cell>
          <cell r="D4">
            <v>82.748000000000005</v>
          </cell>
          <cell r="F4">
            <v>70.8</v>
          </cell>
        </row>
        <row r="6">
          <cell r="A6" t="str">
            <v>Interest expense</v>
          </cell>
          <cell r="B6">
            <v>45.903999999999996</v>
          </cell>
          <cell r="D6">
            <v>50.822000000000003</v>
          </cell>
          <cell r="F6">
            <v>48.497</v>
          </cell>
        </row>
        <row r="7">
          <cell r="A7" t="str">
            <v>Interest income</v>
          </cell>
          <cell r="B7">
            <v>-1.5569999999999999</v>
          </cell>
          <cell r="D7">
            <v>-1.1000000000000001</v>
          </cell>
          <cell r="F7">
            <v>-1.0940000000000001</v>
          </cell>
        </row>
        <row r="8">
          <cell r="A8" t="str">
            <v>Income tax expense</v>
          </cell>
          <cell r="B8">
            <v>4.125</v>
          </cell>
          <cell r="D8">
            <v>6.1</v>
          </cell>
          <cell r="F8">
            <v>0.55400000000000005</v>
          </cell>
        </row>
        <row r="9">
          <cell r="A9" t="str">
            <v>Depreciation and amortization</v>
          </cell>
          <cell r="B9">
            <v>89.340000000000032</v>
          </cell>
          <cell r="D9">
            <v>88.5</v>
          </cell>
          <cell r="F9">
            <v>64.441999999999993</v>
          </cell>
        </row>
        <row r="10">
          <cell r="A10" t="str">
            <v>Impairments</v>
          </cell>
          <cell r="D10">
            <v>0</v>
          </cell>
        </row>
        <row r="11">
          <cell r="A11" t="str">
            <v>Loss (gain) on sale</v>
          </cell>
          <cell r="B11">
            <v>0.1</v>
          </cell>
          <cell r="D11">
            <v>-0.6</v>
          </cell>
          <cell r="F11">
            <v>0</v>
          </cell>
        </row>
        <row r="12">
          <cell r="A12" t="str">
            <v>Loss on derivative instruments</v>
          </cell>
          <cell r="B12">
            <v>1.5090000000000003</v>
          </cell>
          <cell r="D12">
            <v>7</v>
          </cell>
          <cell r="F12">
            <v>-2.516</v>
          </cell>
        </row>
        <row r="13">
          <cell r="A13" t="str">
            <v>Change in contingent consideration asset(1)</v>
          </cell>
          <cell r="B13">
            <v>-0.2</v>
          </cell>
          <cell r="D13">
            <v>0.7</v>
          </cell>
          <cell r="F13">
            <v>0</v>
          </cell>
        </row>
        <row r="14">
          <cell r="A14" t="str">
            <v>Loss on foreign currency repatriation(2)</v>
          </cell>
          <cell r="B14">
            <v>7</v>
          </cell>
          <cell r="D14">
            <v>4.5999999999999996</v>
          </cell>
          <cell r="F14">
            <v>0</v>
          </cell>
        </row>
        <row r="15">
          <cell r="A15" t="str">
            <v>Other expenses</v>
          </cell>
          <cell r="B15" t="e">
            <v>#REF!</v>
          </cell>
          <cell r="D15">
            <v>0.2</v>
          </cell>
          <cell r="F15">
            <v>0.20499999999999999</v>
          </cell>
        </row>
        <row r="16">
          <cell r="A16" t="str">
            <v>Adjusted EBITDA</v>
          </cell>
          <cell r="B16" t="e">
            <v>#REF!</v>
          </cell>
          <cell r="D16">
            <v>238.86999999999998</v>
          </cell>
          <cell r="F16">
            <v>180.88800000000003</v>
          </cell>
        </row>
        <row r="22">
          <cell r="AA22">
            <v>70.786000000000001</v>
          </cell>
        </row>
      </sheetData>
      <sheetData sheetId="11"/>
      <sheetData sheetId="12">
        <row r="89">
          <cell r="K89">
            <v>-0.17470797075491004</v>
          </cell>
        </row>
      </sheetData>
      <sheetData sheetId="13"/>
      <sheetData sheetId="14"/>
      <sheetData sheetId="15"/>
      <sheetData sheetId="16"/>
      <sheetData sheetId="17">
        <row r="14">
          <cell r="U14">
            <v>0.99075917675004843</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sheetData sheetId="1"/>
      <sheetData sheetId="2"/>
      <sheetData sheetId="3">
        <row r="6">
          <cell r="F6">
            <v>1421.107</v>
          </cell>
        </row>
      </sheetData>
      <sheetData sheetId="4">
        <row r="23">
          <cell r="B23">
            <v>1222.8</v>
          </cell>
        </row>
      </sheetData>
      <sheetData sheetId="5">
        <row r="1">
          <cell r="B1" t="str">
            <v>Three Months Ended</v>
          </cell>
        </row>
        <row r="2">
          <cell r="A2" t="str">
            <v>(in millions of U.S. dollars, unaudited)</v>
          </cell>
          <cell r="B2" t="str">
            <v>September 30, 2020</v>
          </cell>
          <cell r="D2" t="str">
            <v>June 30, 2020</v>
          </cell>
          <cell r="F2" t="str">
            <v>September 30, 2019</v>
          </cell>
        </row>
        <row r="3">
          <cell r="B3" t="str">
            <v>(unaudited)</v>
          </cell>
          <cell r="D3" t="str">
            <v>(unaudited)</v>
          </cell>
          <cell r="F3" t="str">
            <v>(unaudited)</v>
          </cell>
        </row>
        <row r="4">
          <cell r="A4" t="str">
            <v>GAAP Net Earnings</v>
          </cell>
          <cell r="B4">
            <v>-26.148000000000025</v>
          </cell>
          <cell r="D4">
            <v>82.748000000000005</v>
          </cell>
          <cell r="F4">
            <v>70.8</v>
          </cell>
        </row>
        <row r="6">
          <cell r="A6" t="str">
            <v>Interest expense</v>
          </cell>
          <cell r="B6">
            <v>45.903999999999996</v>
          </cell>
          <cell r="D6">
            <v>50.822000000000003</v>
          </cell>
          <cell r="F6">
            <v>48.497</v>
          </cell>
        </row>
        <row r="7">
          <cell r="A7" t="str">
            <v>Interest income</v>
          </cell>
          <cell r="B7">
            <v>-1.5569999999999999</v>
          </cell>
          <cell r="D7">
            <v>-1.1000000000000001</v>
          </cell>
          <cell r="F7">
            <v>-1.0940000000000001</v>
          </cell>
        </row>
        <row r="8">
          <cell r="A8" t="str">
            <v>Income tax expense</v>
          </cell>
          <cell r="B8">
            <v>4.125</v>
          </cell>
          <cell r="D8">
            <v>6.1</v>
          </cell>
          <cell r="F8">
            <v>0.55400000000000005</v>
          </cell>
        </row>
        <row r="9">
          <cell r="A9" t="str">
            <v>Depreciation and amortization</v>
          </cell>
          <cell r="B9">
            <v>89.340000000000032</v>
          </cell>
          <cell r="D9">
            <v>88.5</v>
          </cell>
          <cell r="F9">
            <v>64.441999999999993</v>
          </cell>
        </row>
        <row r="10">
          <cell r="A10" t="str">
            <v>Impairments</v>
          </cell>
          <cell r="D10">
            <v>0</v>
          </cell>
        </row>
        <row r="11">
          <cell r="A11" t="str">
            <v>Loss (gain) on sale</v>
          </cell>
          <cell r="B11">
            <v>0.1</v>
          </cell>
          <cell r="D11">
            <v>-0.6</v>
          </cell>
          <cell r="F11">
            <v>0</v>
          </cell>
        </row>
        <row r="12">
          <cell r="A12" t="str">
            <v>Loss on derivative instruments</v>
          </cell>
          <cell r="B12">
            <v>1.5090000000000003</v>
          </cell>
          <cell r="D12">
            <v>7</v>
          </cell>
          <cell r="F12">
            <v>-2.516</v>
          </cell>
        </row>
        <row r="13">
          <cell r="A13" t="str">
            <v>Change in contingent consideration asset(1)</v>
          </cell>
          <cell r="B13">
            <v>-0.2</v>
          </cell>
          <cell r="D13">
            <v>0.7</v>
          </cell>
          <cell r="F13">
            <v>0</v>
          </cell>
        </row>
        <row r="14">
          <cell r="A14" t="str">
            <v>Loss on foreign currency repatriation(2)</v>
          </cell>
          <cell r="B14">
            <v>7</v>
          </cell>
          <cell r="D14">
            <v>4.5999999999999996</v>
          </cell>
          <cell r="F14">
            <v>0</v>
          </cell>
        </row>
        <row r="15">
          <cell r="A15" t="str">
            <v>Other expenses</v>
          </cell>
          <cell r="B15" t="e">
            <v>#REF!</v>
          </cell>
          <cell r="D15">
            <v>0.2</v>
          </cell>
          <cell r="F15">
            <v>0.20499999999999999</v>
          </cell>
        </row>
        <row r="16">
          <cell r="A16" t="str">
            <v>Adjusted EBITDA</v>
          </cell>
          <cell r="B16" t="e">
            <v>#REF!</v>
          </cell>
          <cell r="D16">
            <v>238.86999999999998</v>
          </cell>
          <cell r="F16">
            <v>180.88800000000003</v>
          </cell>
        </row>
      </sheetData>
      <sheetData sheetId="6">
        <row r="70">
          <cell r="C70">
            <v>9289.1400000000012</v>
          </cell>
        </row>
      </sheetData>
      <sheetData sheetId="7">
        <row r="62">
          <cell r="G62"/>
        </row>
      </sheetData>
      <sheetData sheetId="8">
        <row r="86">
          <cell r="H86">
            <v>-166.691</v>
          </cell>
        </row>
      </sheetData>
      <sheetData sheetId="9"/>
      <sheetData sheetId="10">
        <row r="22">
          <cell r="C22">
            <v>24100</v>
          </cell>
        </row>
      </sheetData>
      <sheetData sheetId="11"/>
      <sheetData sheetId="12">
        <row r="14">
          <cell r="T14">
            <v>0.99075917675004843</v>
          </cell>
        </row>
      </sheetData>
      <sheetData sheetId="13"/>
      <sheetData sheetId="14"/>
      <sheetData sheetId="15"/>
      <sheetData sheetId="16"/>
      <sheetData sheetId="17"/>
      <sheetData sheetId="18"/>
      <sheetData sheetId="19"/>
      <sheetData sheetId="20">
        <row r="6">
          <cell r="I6">
            <v>439.06400000000002</v>
          </cell>
        </row>
      </sheetData>
      <sheetData sheetId="21">
        <row r="6">
          <cell r="H6">
            <v>278.87305820000006</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Checksum"/>
      <sheetName val="BALANCE"/>
      <sheetName val="OPERATIONS"/>
      <sheetName val="COMPREHENSIVE INC"/>
      <sheetName val="CASH FLOW"/>
      <sheetName val="Narrative"/>
      <sheetName val="A &amp; D T1"/>
      <sheetName val="A &amp; D T2"/>
      <sheetName val="A &amp; D T3_T4"/>
      <sheetName val="Inventories"/>
      <sheetName val="PPE"/>
      <sheetName val="MDA T1"/>
      <sheetName val="Item 2"/>
      <sheetName val="Misc"/>
    </sheetNames>
    <sheetDataSet>
      <sheetData sheetId="0"/>
      <sheetData sheetId="1"/>
      <sheetData sheetId="2"/>
      <sheetData sheetId="3"/>
      <sheetData sheetId="4"/>
      <sheetData sheetId="5"/>
      <sheetData sheetId="6"/>
      <sheetData sheetId="7"/>
      <sheetData sheetId="8"/>
      <sheetData sheetId="9"/>
      <sheetData sheetId="10">
        <row r="10">
          <cell r="C10">
            <v>520.70000000000005</v>
          </cell>
        </row>
      </sheetData>
      <sheetData sheetId="11">
        <row r="11">
          <cell r="C11">
            <v>1544.9000000000005</v>
          </cell>
        </row>
      </sheetData>
      <sheetData sheetId="12"/>
      <sheetData sheetId="13"/>
      <sheetData sheetId="14">
        <row r="4">
          <cell r="C4">
            <v>2222.1</v>
          </cell>
        </row>
        <row r="5">
          <cell r="C5">
            <v>315.89999999999998</v>
          </cell>
        </row>
        <row r="11">
          <cell r="C11">
            <v>133.5</v>
          </cell>
        </row>
        <row r="30">
          <cell r="C30">
            <v>-25.8</v>
          </cell>
        </row>
        <row r="31">
          <cell r="C31">
            <v>4.8</v>
          </cell>
        </row>
        <row r="32">
          <cell r="C32">
            <v>0</v>
          </cell>
        </row>
        <row r="33">
          <cell r="C33">
            <v>-21</v>
          </cell>
        </row>
        <row r="39">
          <cell r="C39">
            <v>277.60000000000002</v>
          </cell>
        </row>
        <row r="40">
          <cell r="C40">
            <v>3237.7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NumofCusts"/>
      <sheetName val="MDA_SelectData"/>
      <sheetName val="MDA_OpResultsCY"/>
      <sheetName val="APR_Revenue"/>
      <sheetName val="MDA_Liquidity"/>
      <sheetName val="MDA_Customers"/>
      <sheetName val="MDA_TEU"/>
      <sheetName val="Condensed Fleet Table"/>
      <sheetName val="APR Fleet Table"/>
      <sheetName val="ER_SegRevenue"/>
      <sheetName val="ER_APRUtilization"/>
      <sheetName val="MDA_CharteredVessels"/>
      <sheetName val="MDA_Deliveries"/>
      <sheetName val="shipbuiding contracts"/>
      <sheetName val="MDA_Div"/>
      <sheetName val="MDA_OpResults2Yrs"/>
      <sheetName val="MDA_Utilization"/>
      <sheetName val="MDA_OperatingOwnedDaysCY"/>
      <sheetName val="MDA_FinSummar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2)"/>
      <sheetName val="ITM_KPMGFees"/>
      <sheetName val="MDA_Risk"/>
      <sheetName val="MDA_Market conditions"/>
      <sheetName val="Additional financings sup"/>
      <sheetName val="Employees"/>
      <sheetName val="Item 15"/>
      <sheetName val="ITM_PrefCPurchases"/>
      <sheetName val="MDA_PSUs"/>
      <sheetName val="MDA_DivPayment"/>
      <sheetName val="ITM_PrefDPurchases"/>
      <sheetName val="MDA_Histcharter"/>
      <sheetName val="ITM_PrefEPurchase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B6">
            <v>167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FinSummary"/>
      <sheetName val="ER_SegRevenue"/>
      <sheetName val="ER_Guidance"/>
      <sheetName val="ER_FinancialOverview"/>
      <sheetName val="ER_Seg Oper Results"/>
      <sheetName val="ER_VesselUtilization"/>
      <sheetName val="ER_APRUtilization"/>
      <sheetName val="Recalc EBITDA"/>
      <sheetName val="MDA_Fleet Modified"/>
      <sheetName val="MDA_Fleet Modified (2)"/>
      <sheetName val="Split Op Borrowings"/>
      <sheetName val="Appendix A - FFO"/>
      <sheetName val="Appendix X - Adj Net Earnings"/>
      <sheetName val="Appendix A - FFO-OLD"/>
      <sheetName val="Appendix B - Adj EBITDA-OLD"/>
      <sheetName val="Appendix C - Adj EBITDA Seg-OLD"/>
      <sheetName val="ER_RevDD"/>
      <sheetName val="ER_RevDollarDayVar"/>
      <sheetName val="ER_OpBorrowings"/>
      <sheetName val="Appendix B - Adj EBITDA"/>
      <sheetName val="OLD APP C - Net Debt to EBITDA"/>
      <sheetName val="Appendix D - Net Debt to Equity"/>
      <sheetName val="Appendix E - Debt to Assets"/>
      <sheetName val="Appendix B - Adj EBITDA Seg"/>
      <sheetName val="Appendix C - NetDebt to EBITDA"/>
      <sheetName val="Appendix F - Fleet Table"/>
      <sheetName val="Appendix G - APR Table"/>
      <sheetName val="ER_BalanceSheet"/>
      <sheetName val="ER_IncomeStatement"/>
      <sheetName val="ER_CashFlows"/>
      <sheetName val="ER_Liquidity"/>
      <sheetName val="Appendix H - Seg Future Rev"/>
      <sheetName val="ER_CompIncome"/>
      <sheetName val="Presso_Data"/>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ow r="4">
          <cell r="B4">
            <v>2020</v>
          </cell>
        </row>
      </sheetData>
      <sheetData sheetId="1"/>
      <sheetData sheetId="2"/>
      <sheetData sheetId="3">
        <row r="4">
          <cell r="D4">
            <v>275.42</v>
          </cell>
        </row>
        <row r="5">
          <cell r="D5">
            <v>55.920999999999999</v>
          </cell>
        </row>
        <row r="6">
          <cell r="D6">
            <v>63.427</v>
          </cell>
        </row>
        <row r="7">
          <cell r="D7">
            <v>6.8630000000000004</v>
          </cell>
        </row>
        <row r="8">
          <cell r="D8">
            <v>38.802999999999997</v>
          </cell>
        </row>
      </sheetData>
      <sheetData sheetId="4">
        <row r="4">
          <cell r="B4">
            <v>56.8</v>
          </cell>
        </row>
      </sheetData>
      <sheetData sheetId="5"/>
      <sheetData sheetId="6">
        <row r="41">
          <cell r="B41">
            <v>207</v>
          </cell>
        </row>
      </sheetData>
      <sheetData sheetId="7"/>
      <sheetData sheetId="8">
        <row r="11">
          <cell r="K11">
            <v>0.99075917675004843</v>
          </cell>
        </row>
      </sheetData>
      <sheetData sheetId="9"/>
      <sheetData sheetId="10"/>
      <sheetData sheetId="11"/>
      <sheetData sheetId="12"/>
      <sheetData sheetId="13"/>
      <sheetData sheetId="14">
        <row r="4">
          <cell r="B4">
            <v>84.106999999999985</v>
          </cell>
          <cell r="AQ4">
            <v>70.786000000000001</v>
          </cell>
        </row>
        <row r="6">
          <cell r="B6">
            <v>-16.763496995364999</v>
          </cell>
          <cell r="AQ6">
            <v>-16.8</v>
          </cell>
        </row>
        <row r="8">
          <cell r="B8">
            <v>0.1</v>
          </cell>
          <cell r="AQ8">
            <v>0</v>
          </cell>
        </row>
        <row r="9">
          <cell r="B9">
            <v>-4.5999999999999996</v>
          </cell>
          <cell r="AQ9">
            <v>-6.3</v>
          </cell>
        </row>
        <row r="10">
          <cell r="B10">
            <v>-0.2</v>
          </cell>
          <cell r="AQ10">
            <v>0</v>
          </cell>
        </row>
        <row r="11">
          <cell r="B11">
            <v>7.02</v>
          </cell>
          <cell r="AQ11">
            <v>0</v>
          </cell>
        </row>
        <row r="12">
          <cell r="B12">
            <v>103.869</v>
          </cell>
          <cell r="AQ12">
            <v>64.400000000000006</v>
          </cell>
        </row>
        <row r="14">
          <cell r="B14">
            <v>253341.66505561335</v>
          </cell>
          <cell r="AQ14">
            <v>222.535</v>
          </cell>
        </row>
      </sheetData>
      <sheetData sheetId="15">
        <row r="4">
          <cell r="D4">
            <v>82.748000000000005</v>
          </cell>
        </row>
        <row r="14">
          <cell r="D14">
            <v>0</v>
          </cell>
        </row>
      </sheetData>
      <sheetData sheetId="16"/>
      <sheetData sheetId="17"/>
      <sheetData sheetId="18"/>
      <sheetData sheetId="19"/>
      <sheetData sheetId="20"/>
      <sheetData sheetId="21"/>
      <sheetData sheetId="22">
        <row r="4">
          <cell r="B4">
            <v>84.106999999999985</v>
          </cell>
        </row>
      </sheetData>
      <sheetData sheetId="23"/>
      <sheetData sheetId="24"/>
      <sheetData sheetId="25"/>
      <sheetData sheetId="26"/>
      <sheetData sheetId="27"/>
      <sheetData sheetId="28"/>
      <sheetData sheetId="29"/>
      <sheetData sheetId="30">
        <row r="53">
          <cell r="C53">
            <v>220.61699999999999</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OperatingOwnedDays"/>
      <sheetName val="ER_VesselUtilization"/>
      <sheetName val="ER_FinSummary"/>
      <sheetName val="ER_RevDollarDayVar"/>
      <sheetName val="ER_RevDD"/>
      <sheetName val="ER_RevDDrevised"/>
      <sheetName val="ER_OpBorrowings"/>
      <sheetName val="ER_Liquidity"/>
      <sheetName val="ER_BalanceSheet"/>
      <sheetName val="ER_IncomeStatement"/>
      <sheetName val="ER_CompIncome"/>
      <sheetName val="ER_CashFlows"/>
      <sheetName val="ER_DCF"/>
      <sheetName val="ER_NormalizedEarnings"/>
      <sheetName val="ER_EBITDA"/>
      <sheetName val="ER_NormalizedEPS"/>
      <sheetName val="ER_KeyFinResultsYTD-Not used"/>
      <sheetName val="ER_KeyFinResultsQ (2)"/>
      <sheetName val="ER_DividendSubEvent-not used"/>
    </sheetNames>
    <sheetDataSet>
      <sheetData sheetId="0"/>
      <sheetData sheetId="1"/>
      <sheetData sheetId="2"/>
      <sheetData sheetId="3">
        <row r="3">
          <cell r="K3">
            <v>36458.425878095899</v>
          </cell>
        </row>
      </sheetData>
      <sheetData sheetId="4"/>
      <sheetData sheetId="5">
        <row r="4">
          <cell r="C4">
            <v>294.91199999999998</v>
          </cell>
          <cell r="K4">
            <v>1096.3309999999999</v>
          </cell>
        </row>
        <row r="5">
          <cell r="C5">
            <v>55.594000000000001</v>
          </cell>
          <cell r="K5">
            <v>219.27</v>
          </cell>
        </row>
        <row r="6">
          <cell r="C6">
            <v>64.715999999999994</v>
          </cell>
          <cell r="K6">
            <v>245.80099999999999</v>
          </cell>
        </row>
        <row r="7">
          <cell r="C7">
            <v>7.0709999999999997</v>
          </cell>
          <cell r="K7">
            <v>31.565000000000001</v>
          </cell>
        </row>
        <row r="8">
          <cell r="C8">
            <v>33.176000000000002</v>
          </cell>
          <cell r="K8">
            <v>129.74700000000001</v>
          </cell>
        </row>
        <row r="9">
          <cell r="C9">
            <v>134.35499999999999</v>
          </cell>
          <cell r="K9">
            <v>469.94799999999998</v>
          </cell>
        </row>
      </sheetData>
      <sheetData sheetId="6">
        <row r="3">
          <cell r="J3">
            <v>4687.8791616650124</v>
          </cell>
        </row>
      </sheetData>
      <sheetData sheetId="7"/>
      <sheetData sheetId="8"/>
      <sheetData sheetId="9">
        <row r="4">
          <cell r="C4">
            <v>788.19799999999998</v>
          </cell>
        </row>
      </sheetData>
      <sheetData sheetId="10"/>
      <sheetData sheetId="11"/>
      <sheetData sheetId="12">
        <row r="7">
          <cell r="C7">
            <v>55594</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lforward - Dates"/>
      <sheetName val="Checksum"/>
      <sheetName val="Shipbuilder"/>
      <sheetName val="Charterer"/>
      <sheetName val="MDA_Customers"/>
      <sheetName val="Average age"/>
      <sheetName val="Condensed Fleet Table"/>
      <sheetName val="APR Fleet Table"/>
      <sheetName val="MDA_Fleet"/>
      <sheetName val="MDA_FinSummary"/>
      <sheetName val="ER_SegRevenue"/>
      <sheetName val="Movements"/>
      <sheetName val="MDA_OpBorrowings"/>
      <sheetName val="MDA_DivDeclSubEvent"/>
      <sheetName val="MDA_FutureDeliveries"/>
      <sheetName val="MDA_Utilization"/>
      <sheetName val="MDA_RevDollarDayVar"/>
      <sheetName val="MDA_LTDandLeaseFac"/>
      <sheetName val="ITM_PrincPymts"/>
      <sheetName val="MDA_Liquidity"/>
      <sheetName val="ER_APRUtilization"/>
      <sheetName val="MDA_DivSummary"/>
      <sheetName val="ITM_DirectorElection"/>
      <sheetName val="Share_Repurchase"/>
      <sheetName val="MDA_Impairment"/>
      <sheetName val="MDA_RevDD"/>
      <sheetName val="MDA_CashFlows"/>
      <sheetName val="MDA_SwapDetail"/>
      <sheetName val="&gt;&gt; No longer used"/>
      <sheetName val="WA Interest Rate"/>
      <sheetName val="MDA_OperatingOwnedDays"/>
      <sheetName val="MDA_OwnedManaged"/>
      <sheetName val="MDA_Deliveries"/>
      <sheetName val="MDA_CurrentVessels"/>
      <sheetName val="Sheet1"/>
    </sheetNames>
    <sheetDataSet>
      <sheetData sheetId="0"/>
      <sheetData sheetId="1"/>
      <sheetData sheetId="2"/>
      <sheetData sheetId="3"/>
      <sheetData sheetId="4"/>
      <sheetData sheetId="5"/>
      <sheetData sheetId="6"/>
      <sheetData sheetId="7"/>
      <sheetData sheetId="8"/>
      <sheetData sheetId="9"/>
      <sheetData sheetId="10">
        <row r="3">
          <cell r="C3">
            <v>363.8</v>
          </cell>
          <cell r="G3">
            <v>672.202</v>
          </cell>
          <cell r="O3">
            <v>111.5</v>
          </cell>
        </row>
        <row r="4">
          <cell r="G4">
            <v>126.80500000000001</v>
          </cell>
        </row>
        <row r="5">
          <cell r="G5">
            <v>160.71299999999999</v>
          </cell>
        </row>
        <row r="6">
          <cell r="G6">
            <v>30.175999999999998</v>
          </cell>
        </row>
        <row r="7">
          <cell r="G7">
            <v>76.744</v>
          </cell>
        </row>
        <row r="10">
          <cell r="G10">
            <v>100.407</v>
          </cell>
        </row>
      </sheetData>
      <sheetData sheetId="11"/>
      <sheetData sheetId="12"/>
      <sheetData sheetId="13"/>
      <sheetData sheetId="14"/>
      <sheetData sheetId="15"/>
      <sheetData sheetId="16"/>
      <sheetData sheetId="17"/>
      <sheetData sheetId="18">
        <row r="13">
          <cell r="C13">
            <v>681.7</v>
          </cell>
        </row>
      </sheetData>
      <sheetData sheetId="19"/>
      <sheetData sheetId="20"/>
      <sheetData sheetId="21"/>
      <sheetData sheetId="22">
        <row r="4">
          <cell r="G4">
            <v>0.375</v>
          </cell>
        </row>
      </sheetData>
      <sheetData sheetId="23"/>
      <sheetData sheetId="24"/>
      <sheetData sheetId="25"/>
      <sheetData sheetId="26"/>
      <sheetData sheetId="27">
        <row r="3">
          <cell r="F3">
            <v>289.38599999999997</v>
          </cell>
          <cell r="G3">
            <v>499.24900000000002</v>
          </cell>
        </row>
      </sheetData>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ull Fleet Table"/>
      <sheetName val="FFO &amp; FFO per Share-For release"/>
      <sheetName val="FFO &amp; FFO per Share"/>
      <sheetName val="FFO - segment"/>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9">
          <cell r="F9">
            <v>-130.91997000000001</v>
          </cell>
        </row>
        <row r="12">
          <cell r="K12">
            <v>0.99075917675004843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6453-A061-4156-B04D-FA02794F1C39}">
  <sheetPr>
    <tabColor theme="1"/>
  </sheetPr>
  <dimension ref="A1:N22"/>
  <sheetViews>
    <sheetView showGridLines="0" workbookViewId="0">
      <selection activeCell="A6" sqref="A6:N9"/>
    </sheetView>
  </sheetViews>
  <sheetFormatPr defaultRowHeight="15" x14ac:dyDescent="0.25"/>
  <cols>
    <col min="1" max="1" width="35.5703125" bestFit="1" customWidth="1"/>
    <col min="12" max="12" width="9.42578125" bestFit="1" customWidth="1"/>
  </cols>
  <sheetData>
    <row r="1" spans="1:14" ht="25.5" x14ac:dyDescent="0.35">
      <c r="A1" s="132" t="s">
        <v>0</v>
      </c>
    </row>
    <row r="2" spans="1:14" s="137" customFormat="1" ht="15.75" x14ac:dyDescent="0.25">
      <c r="A2" s="135" t="s">
        <v>3</v>
      </c>
      <c r="B2" s="136"/>
    </row>
    <row r="3" spans="1:14" s="137" customFormat="1" ht="15.75" x14ac:dyDescent="0.25">
      <c r="A3" s="135" t="s">
        <v>293</v>
      </c>
      <c r="B3" s="136"/>
    </row>
    <row r="4" spans="1:14" ht="26.25" x14ac:dyDescent="0.4">
      <c r="A4" s="134"/>
      <c r="B4" s="133"/>
    </row>
    <row r="5" spans="1:14" x14ac:dyDescent="0.25">
      <c r="A5" s="133"/>
      <c r="B5" s="133"/>
    </row>
    <row r="6" spans="1:14" x14ac:dyDescent="0.25">
      <c r="A6" s="566" t="s">
        <v>294</v>
      </c>
      <c r="B6" s="566"/>
      <c r="C6" s="566"/>
      <c r="D6" s="566"/>
      <c r="E6" s="566"/>
      <c r="F6" s="566"/>
      <c r="G6" s="566"/>
      <c r="H6" s="566"/>
      <c r="I6" s="566"/>
      <c r="J6" s="566"/>
      <c r="K6" s="566"/>
      <c r="L6" s="566"/>
      <c r="M6" s="566"/>
      <c r="N6" s="566"/>
    </row>
    <row r="7" spans="1:14" x14ac:dyDescent="0.25">
      <c r="A7" s="566"/>
      <c r="B7" s="566"/>
      <c r="C7" s="566"/>
      <c r="D7" s="566"/>
      <c r="E7" s="566"/>
      <c r="F7" s="566"/>
      <c r="G7" s="566"/>
      <c r="H7" s="566"/>
      <c r="I7" s="566"/>
      <c r="J7" s="566"/>
      <c r="K7" s="566"/>
      <c r="L7" s="566"/>
      <c r="M7" s="566"/>
      <c r="N7" s="566"/>
    </row>
    <row r="8" spans="1:14" x14ac:dyDescent="0.25">
      <c r="A8" s="566"/>
      <c r="B8" s="566"/>
      <c r="C8" s="566"/>
      <c r="D8" s="566"/>
      <c r="E8" s="566"/>
      <c r="F8" s="566"/>
      <c r="G8" s="566"/>
      <c r="H8" s="566"/>
      <c r="I8" s="566"/>
      <c r="J8" s="566"/>
      <c r="K8" s="566"/>
      <c r="L8" s="566"/>
      <c r="M8" s="566"/>
      <c r="N8" s="566"/>
    </row>
    <row r="9" spans="1:14" x14ac:dyDescent="0.25">
      <c r="A9" s="566"/>
      <c r="B9" s="566"/>
      <c r="C9" s="566"/>
      <c r="D9" s="566"/>
      <c r="E9" s="566"/>
      <c r="F9" s="566"/>
      <c r="G9" s="566"/>
      <c r="H9" s="566"/>
      <c r="I9" s="566"/>
      <c r="J9" s="566"/>
      <c r="K9" s="566"/>
      <c r="L9" s="566"/>
      <c r="M9" s="566"/>
      <c r="N9" s="566"/>
    </row>
    <row r="21" spans="12:12" x14ac:dyDescent="0.25">
      <c r="L21" s="431"/>
    </row>
    <row r="22" spans="12:12" x14ac:dyDescent="0.25">
      <c r="L22" s="431"/>
    </row>
  </sheetData>
  <mergeCells count="1">
    <mergeCell ref="A6:N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3F59-C15E-4E6D-836B-41BA43DE1763}">
  <sheetPr>
    <tabColor theme="8" tint="0.59999389629810485"/>
  </sheetPr>
  <dimension ref="A1:Z37"/>
  <sheetViews>
    <sheetView tabSelected="1" workbookViewId="0">
      <selection activeCell="A4" sqref="A4:Z37"/>
    </sheetView>
  </sheetViews>
  <sheetFormatPr defaultRowHeight="15" x14ac:dyDescent="0.25"/>
  <sheetData>
    <row r="1" spans="1:26" s="373" customFormat="1" x14ac:dyDescent="0.25">
      <c r="A1" s="58" t="s">
        <v>0</v>
      </c>
    </row>
    <row r="2" spans="1:26" s="373" customFormat="1" x14ac:dyDescent="0.25">
      <c r="A2" s="58" t="s">
        <v>408</v>
      </c>
    </row>
    <row r="3" spans="1:26" s="373" customFormat="1" x14ac:dyDescent="0.25">
      <c r="A3" s="58"/>
    </row>
    <row r="4" spans="1:26" x14ac:dyDescent="0.25">
      <c r="A4" s="585" t="s">
        <v>726</v>
      </c>
      <c r="B4" s="585"/>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1:26" x14ac:dyDescent="0.25">
      <c r="A5" s="585"/>
      <c r="B5" s="585"/>
      <c r="C5" s="585"/>
      <c r="D5" s="585"/>
      <c r="E5" s="585"/>
      <c r="F5" s="585"/>
      <c r="G5" s="585"/>
      <c r="H5" s="585"/>
      <c r="I5" s="585"/>
      <c r="J5" s="585"/>
      <c r="K5" s="585"/>
      <c r="L5" s="585"/>
      <c r="M5" s="585"/>
      <c r="N5" s="585"/>
      <c r="O5" s="585"/>
      <c r="P5" s="585"/>
      <c r="Q5" s="585"/>
      <c r="R5" s="585"/>
      <c r="S5" s="585"/>
      <c r="T5" s="585"/>
      <c r="U5" s="585"/>
      <c r="V5" s="585"/>
      <c r="W5" s="585"/>
      <c r="X5" s="585"/>
      <c r="Y5" s="585"/>
      <c r="Z5" s="585"/>
    </row>
    <row r="6" spans="1:26" x14ac:dyDescent="0.25">
      <c r="A6" s="585"/>
      <c r="B6" s="585"/>
      <c r="C6" s="585"/>
      <c r="D6" s="585"/>
      <c r="E6" s="585"/>
      <c r="F6" s="585"/>
      <c r="G6" s="585"/>
      <c r="H6" s="585"/>
      <c r="I6" s="585"/>
      <c r="J6" s="585"/>
      <c r="K6" s="585"/>
      <c r="L6" s="585"/>
      <c r="M6" s="585"/>
      <c r="N6" s="585"/>
      <c r="O6" s="585"/>
      <c r="P6" s="585"/>
      <c r="Q6" s="585"/>
      <c r="R6" s="585"/>
      <c r="S6" s="585"/>
      <c r="T6" s="585"/>
      <c r="U6" s="585"/>
      <c r="V6" s="585"/>
      <c r="W6" s="585"/>
      <c r="X6" s="585"/>
      <c r="Y6" s="585"/>
      <c r="Z6" s="585"/>
    </row>
    <row r="7" spans="1:26" x14ac:dyDescent="0.25">
      <c r="A7" s="585"/>
      <c r="B7" s="585"/>
      <c r="C7" s="585"/>
      <c r="D7" s="585"/>
      <c r="E7" s="585"/>
      <c r="F7" s="585"/>
      <c r="G7" s="585"/>
      <c r="H7" s="585"/>
      <c r="I7" s="585"/>
      <c r="J7" s="585"/>
      <c r="K7" s="585"/>
      <c r="L7" s="585"/>
      <c r="M7" s="585"/>
      <c r="N7" s="585"/>
      <c r="O7" s="585"/>
      <c r="P7" s="585"/>
      <c r="Q7" s="585"/>
      <c r="R7" s="585"/>
      <c r="S7" s="585"/>
      <c r="T7" s="585"/>
      <c r="U7" s="585"/>
      <c r="V7" s="585"/>
      <c r="W7" s="585"/>
      <c r="X7" s="585"/>
      <c r="Y7" s="585"/>
      <c r="Z7" s="585"/>
    </row>
    <row r="8" spans="1:26" x14ac:dyDescent="0.25">
      <c r="A8" s="585"/>
      <c r="B8" s="585"/>
      <c r="C8" s="585"/>
      <c r="D8" s="585"/>
      <c r="E8" s="585"/>
      <c r="F8" s="585"/>
      <c r="G8" s="585"/>
      <c r="H8" s="585"/>
      <c r="I8" s="585"/>
      <c r="J8" s="585"/>
      <c r="K8" s="585"/>
      <c r="L8" s="585"/>
      <c r="M8" s="585"/>
      <c r="N8" s="585"/>
      <c r="O8" s="585"/>
      <c r="P8" s="585"/>
      <c r="Q8" s="585"/>
      <c r="R8" s="585"/>
      <c r="S8" s="585"/>
      <c r="T8" s="585"/>
      <c r="U8" s="585"/>
      <c r="V8" s="585"/>
      <c r="W8" s="585"/>
      <c r="X8" s="585"/>
      <c r="Y8" s="585"/>
      <c r="Z8" s="585"/>
    </row>
    <row r="9" spans="1:26" x14ac:dyDescent="0.25">
      <c r="A9" s="585"/>
      <c r="B9" s="585"/>
      <c r="C9" s="585"/>
      <c r="D9" s="585"/>
      <c r="E9" s="585"/>
      <c r="F9" s="585"/>
      <c r="G9" s="585"/>
      <c r="H9" s="585"/>
      <c r="I9" s="585"/>
      <c r="J9" s="585"/>
      <c r="K9" s="585"/>
      <c r="L9" s="585"/>
      <c r="M9" s="585"/>
      <c r="N9" s="585"/>
      <c r="O9" s="585"/>
      <c r="P9" s="585"/>
      <c r="Q9" s="585"/>
      <c r="R9" s="585"/>
      <c r="S9" s="585"/>
      <c r="T9" s="585"/>
      <c r="U9" s="585"/>
      <c r="V9" s="585"/>
      <c r="W9" s="585"/>
      <c r="X9" s="585"/>
      <c r="Y9" s="585"/>
      <c r="Z9" s="585"/>
    </row>
    <row r="10" spans="1:26" x14ac:dyDescent="0.25">
      <c r="A10" s="585"/>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row>
    <row r="11" spans="1:26" x14ac:dyDescent="0.25">
      <c r="A11" s="585"/>
      <c r="B11" s="585"/>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row>
    <row r="12" spans="1:26" x14ac:dyDescent="0.25">
      <c r="A12" s="585"/>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row>
    <row r="13" spans="1:26" x14ac:dyDescent="0.25">
      <c r="A13" s="585"/>
      <c r="B13" s="585"/>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row>
    <row r="14" spans="1:26" x14ac:dyDescent="0.25">
      <c r="A14" s="585"/>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row>
    <row r="15" spans="1:26" x14ac:dyDescent="0.25">
      <c r="A15" s="585"/>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row>
    <row r="16" spans="1:26" x14ac:dyDescent="0.25">
      <c r="A16" s="585"/>
      <c r="B16" s="585"/>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row>
    <row r="17" spans="1:26" x14ac:dyDescent="0.25">
      <c r="A17" s="585"/>
      <c r="B17" s="585"/>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row>
    <row r="18" spans="1:26" x14ac:dyDescent="0.25">
      <c r="A18" s="585"/>
      <c r="B18" s="585"/>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row>
    <row r="19" spans="1:26" x14ac:dyDescent="0.25">
      <c r="A19" s="585"/>
      <c r="B19" s="585"/>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row>
    <row r="20" spans="1:26" x14ac:dyDescent="0.25">
      <c r="A20" s="585"/>
      <c r="B20" s="585"/>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row>
    <row r="21" spans="1:26" x14ac:dyDescent="0.25">
      <c r="A21" s="585"/>
      <c r="B21" s="585"/>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row>
    <row r="22" spans="1:26" x14ac:dyDescent="0.25">
      <c r="A22" s="585"/>
      <c r="B22" s="585"/>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row>
    <row r="23" spans="1:26" x14ac:dyDescent="0.25">
      <c r="A23" s="585"/>
      <c r="B23" s="585"/>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row>
    <row r="24" spans="1:26" x14ac:dyDescent="0.25">
      <c r="A24" s="585"/>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row>
    <row r="25" spans="1:26" x14ac:dyDescent="0.25">
      <c r="A25" s="585"/>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row>
    <row r="26" spans="1:26" x14ac:dyDescent="0.25">
      <c r="A26" s="585"/>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row>
    <row r="27" spans="1:26" x14ac:dyDescent="0.25">
      <c r="A27" s="585"/>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row>
    <row r="28" spans="1:26" x14ac:dyDescent="0.25">
      <c r="A28" s="585"/>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row>
    <row r="29" spans="1:26" x14ac:dyDescent="0.25">
      <c r="A29" s="585"/>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row>
    <row r="30" spans="1:26" x14ac:dyDescent="0.25">
      <c r="A30" s="585"/>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row>
    <row r="31" spans="1:26" x14ac:dyDescent="0.25">
      <c r="A31" s="585"/>
      <c r="B31" s="585"/>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row>
    <row r="32" spans="1:26" x14ac:dyDescent="0.25">
      <c r="A32" s="585"/>
      <c r="B32" s="585"/>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row>
    <row r="33" spans="1:26" s="373" customFormat="1" x14ac:dyDescent="0.25">
      <c r="A33" s="585"/>
      <c r="B33" s="585"/>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row>
    <row r="34" spans="1:26" s="373" customFormat="1" x14ac:dyDescent="0.25">
      <c r="A34" s="585"/>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row>
    <row r="35" spans="1:26" x14ac:dyDescent="0.25">
      <c r="A35" s="585"/>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row>
    <row r="36" spans="1:26" x14ac:dyDescent="0.25">
      <c r="A36" s="585"/>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row>
    <row r="37" spans="1:26" x14ac:dyDescent="0.25">
      <c r="A37" s="585"/>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row>
  </sheetData>
  <mergeCells count="1">
    <mergeCell ref="A4:Z3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23E7-EAA1-40B8-937C-20C07530E494}">
  <sheetPr>
    <tabColor theme="8" tint="0.59999389629810485"/>
  </sheetPr>
  <dimension ref="A1:T39"/>
  <sheetViews>
    <sheetView showGridLines="0" topLeftCell="B1" zoomScale="90" zoomScaleNormal="90" workbookViewId="0">
      <pane xSplit="1" ySplit="4" topLeftCell="C8" activePane="bottomRight" state="frozen"/>
      <selection activeCell="J20" sqref="J20"/>
      <selection pane="topRight" activeCell="J20" sqref="J20"/>
      <selection pane="bottomLeft" activeCell="J20" sqref="J20"/>
      <selection pane="bottomRight" activeCell="B37" sqref="B37:G39"/>
    </sheetView>
  </sheetViews>
  <sheetFormatPr defaultColWidth="9.42578125" defaultRowHeight="12.75" x14ac:dyDescent="0.2"/>
  <cols>
    <col min="1" max="1" width="0" style="25" hidden="1" customWidth="1"/>
    <col min="2" max="2" width="46.5703125" style="25" customWidth="1"/>
    <col min="3" max="4" width="13.5703125" style="25" customWidth="1"/>
    <col min="5" max="5" width="2" style="372" customWidth="1"/>
    <col min="6" max="6" width="14" style="25" customWidth="1"/>
    <col min="7" max="7" width="12.85546875" style="25" customWidth="1"/>
    <col min="8" max="8" width="2.42578125" style="372" customWidth="1"/>
    <col min="9" max="11" width="11.42578125" style="25" customWidth="1"/>
    <col min="12" max="13" width="0.5703125" style="25" customWidth="1"/>
    <col min="14" max="15" width="11.42578125" style="25" customWidth="1"/>
    <col min="16" max="16384" width="9.42578125" style="25"/>
  </cols>
  <sheetData>
    <row r="1" spans="2:16" x14ac:dyDescent="0.2">
      <c r="B1" s="58" t="s">
        <v>0</v>
      </c>
      <c r="C1" s="58"/>
      <c r="D1" s="58"/>
      <c r="E1" s="428"/>
      <c r="G1" s="27"/>
      <c r="H1" s="455"/>
      <c r="J1" s="27"/>
      <c r="K1" s="27"/>
    </row>
    <row r="2" spans="2:16" x14ac:dyDescent="0.2">
      <c r="B2" s="58" t="s">
        <v>183</v>
      </c>
      <c r="C2" s="58"/>
      <c r="D2" s="58"/>
      <c r="E2" s="428"/>
    </row>
    <row r="3" spans="2:16" ht="38.1" customHeight="1" thickBot="1" x14ac:dyDescent="0.25">
      <c r="B3" s="211"/>
      <c r="C3" s="587" t="s">
        <v>321</v>
      </c>
      <c r="D3" s="587"/>
      <c r="E3" s="207"/>
      <c r="F3" s="587" t="s">
        <v>255</v>
      </c>
      <c r="G3" s="587"/>
      <c r="H3" s="207"/>
      <c r="I3" s="587" t="s">
        <v>184</v>
      </c>
      <c r="J3" s="587"/>
      <c r="K3" s="587"/>
      <c r="L3" s="212"/>
      <c r="N3" s="587" t="s">
        <v>162</v>
      </c>
      <c r="O3" s="587"/>
      <c r="P3" s="587"/>
    </row>
    <row r="4" spans="2:16" ht="26.25" thickBot="1" x14ac:dyDescent="0.25">
      <c r="B4" s="325" t="s">
        <v>185</v>
      </c>
      <c r="C4" s="213">
        <v>2021</v>
      </c>
      <c r="D4" s="213">
        <v>2020</v>
      </c>
      <c r="E4" s="451"/>
      <c r="F4" s="213" t="s">
        <v>254</v>
      </c>
      <c r="G4" s="213" t="s">
        <v>21</v>
      </c>
      <c r="H4" s="456"/>
      <c r="I4" s="213" t="s">
        <v>21</v>
      </c>
      <c r="J4" s="213" t="s">
        <v>20</v>
      </c>
      <c r="K4" s="362" t="s">
        <v>19</v>
      </c>
      <c r="L4" s="358"/>
      <c r="M4" s="215"/>
      <c r="N4" s="213" t="s">
        <v>21</v>
      </c>
      <c r="O4" s="213" t="s">
        <v>20</v>
      </c>
      <c r="P4" s="213" t="s">
        <v>19</v>
      </c>
    </row>
    <row r="5" spans="2:16" x14ac:dyDescent="0.2">
      <c r="B5" s="216"/>
      <c r="C5" s="216"/>
      <c r="D5" s="216"/>
      <c r="E5" s="452"/>
      <c r="F5" s="214"/>
      <c r="G5" s="214"/>
      <c r="H5" s="457"/>
      <c r="I5" s="214"/>
      <c r="J5" s="214"/>
      <c r="K5" s="358"/>
      <c r="L5" s="358"/>
      <c r="M5" s="215"/>
      <c r="N5" s="214"/>
      <c r="O5" s="214"/>
      <c r="P5" s="214"/>
    </row>
    <row r="6" spans="2:16" x14ac:dyDescent="0.2">
      <c r="B6" s="58" t="s">
        <v>237</v>
      </c>
      <c r="C6" s="217">
        <v>66</v>
      </c>
      <c r="D6" s="217">
        <v>82.7</v>
      </c>
      <c r="E6" s="428"/>
      <c r="F6" s="217">
        <v>97.600000000000023</v>
      </c>
      <c r="G6" s="217">
        <v>51.9</v>
      </c>
      <c r="H6" s="458"/>
      <c r="I6" s="384">
        <v>-26.1</v>
      </c>
      <c r="J6" s="217">
        <v>70.8</v>
      </c>
      <c r="K6" s="359">
        <v>63</v>
      </c>
      <c r="L6" s="359"/>
      <c r="M6" s="217"/>
      <c r="N6" s="217">
        <v>192.6</v>
      </c>
      <c r="O6" s="217">
        <v>439.1</v>
      </c>
      <c r="P6" s="217">
        <v>278.8</v>
      </c>
    </row>
    <row r="7" spans="2:16" x14ac:dyDescent="0.2">
      <c r="B7" s="58"/>
      <c r="C7" s="385"/>
      <c r="D7" s="385"/>
      <c r="E7" s="428"/>
      <c r="F7" s="385"/>
      <c r="G7" s="217"/>
      <c r="H7" s="458"/>
      <c r="I7" s="385"/>
      <c r="J7" s="217"/>
      <c r="K7" s="359"/>
      <c r="L7" s="359"/>
      <c r="M7" s="217"/>
      <c r="N7" s="217"/>
      <c r="O7" s="217"/>
      <c r="P7" s="217"/>
    </row>
    <row r="8" spans="2:16" x14ac:dyDescent="0.2">
      <c r="B8" s="218" t="s">
        <v>187</v>
      </c>
      <c r="C8" s="219">
        <v>-17.899999999999999</v>
      </c>
      <c r="D8" s="219">
        <v>-16.7</v>
      </c>
      <c r="E8" s="453"/>
      <c r="F8" s="219">
        <v>-16.8</v>
      </c>
      <c r="G8" s="219">
        <v>-16.8</v>
      </c>
      <c r="H8" s="459"/>
      <c r="I8" s="386">
        <v>-16.8</v>
      </c>
      <c r="J8" s="219">
        <v>-16.8</v>
      </c>
      <c r="K8" s="360">
        <v>-18.2</v>
      </c>
      <c r="L8" s="360"/>
      <c r="M8" s="219"/>
      <c r="N8" s="219">
        <v>-67.099999999999994</v>
      </c>
      <c r="O8" s="219">
        <v>-71.099999999999994</v>
      </c>
      <c r="P8" s="219">
        <v>-71.3</v>
      </c>
    </row>
    <row r="9" spans="2:16" x14ac:dyDescent="0.2">
      <c r="B9" s="218" t="s">
        <v>239</v>
      </c>
      <c r="C9" s="219">
        <v>-0.4</v>
      </c>
      <c r="D9" s="219">
        <v>-0.6</v>
      </c>
      <c r="E9" s="453"/>
      <c r="F9" s="219">
        <v>-0.5</v>
      </c>
      <c r="G9" s="40">
        <v>0</v>
      </c>
      <c r="H9" s="439"/>
      <c r="I9" s="386">
        <v>0.7</v>
      </c>
      <c r="J9" s="40">
        <v>0</v>
      </c>
      <c r="K9" s="40">
        <v>0</v>
      </c>
      <c r="L9" s="360"/>
      <c r="M9" s="219"/>
      <c r="N9" s="219">
        <v>0.2</v>
      </c>
      <c r="O9" s="40">
        <v>0</v>
      </c>
      <c r="P9" s="40">
        <v>0</v>
      </c>
    </row>
    <row r="10" spans="2:16" x14ac:dyDescent="0.2">
      <c r="B10" s="218" t="s">
        <v>300</v>
      </c>
      <c r="C10" s="219">
        <v>56.1</v>
      </c>
      <c r="D10" s="40">
        <v>0</v>
      </c>
      <c r="E10" s="453"/>
      <c r="F10" s="40">
        <v>0</v>
      </c>
      <c r="G10" s="40">
        <v>0</v>
      </c>
      <c r="H10" s="439"/>
      <c r="I10" s="40">
        <v>0</v>
      </c>
      <c r="J10" s="40">
        <v>0</v>
      </c>
      <c r="K10" s="40">
        <v>0</v>
      </c>
      <c r="L10" s="360"/>
      <c r="M10" s="219"/>
      <c r="N10" s="40">
        <v>0</v>
      </c>
      <c r="O10" s="40">
        <v>0</v>
      </c>
      <c r="P10" s="40">
        <v>0</v>
      </c>
    </row>
    <row r="11" spans="2:16" x14ac:dyDescent="0.2">
      <c r="B11" s="218" t="s">
        <v>188</v>
      </c>
      <c r="C11" s="219">
        <v>-4.9000000000000004</v>
      </c>
      <c r="D11" s="219">
        <v>2.1</v>
      </c>
      <c r="E11" s="453"/>
      <c r="F11" s="219">
        <v>-15.5</v>
      </c>
      <c r="G11" s="219">
        <v>20.8</v>
      </c>
      <c r="H11" s="459"/>
      <c r="I11" s="386">
        <v>-5.4</v>
      </c>
      <c r="J11" s="219">
        <v>-6.3</v>
      </c>
      <c r="K11" s="360">
        <v>5.4</v>
      </c>
      <c r="L11" s="360"/>
      <c r="M11" s="219"/>
      <c r="N11" s="219">
        <v>12.9</v>
      </c>
      <c r="O11" s="219">
        <v>-20</v>
      </c>
      <c r="P11" s="219">
        <v>-57.4</v>
      </c>
    </row>
    <row r="12" spans="2:16" ht="15.75" x14ac:dyDescent="0.2">
      <c r="B12" s="218" t="s">
        <v>189</v>
      </c>
      <c r="C12" s="219">
        <v>0.6</v>
      </c>
      <c r="D12" s="219">
        <v>0.7</v>
      </c>
      <c r="E12" s="453"/>
      <c r="F12" s="219">
        <v>1.1000000000000001</v>
      </c>
      <c r="G12" s="219">
        <v>-3.2999999999999972</v>
      </c>
      <c r="H12" s="459"/>
      <c r="I12" s="386">
        <v>-4</v>
      </c>
      <c r="J12" s="40">
        <v>0</v>
      </c>
      <c r="K12" s="40">
        <v>0</v>
      </c>
      <c r="L12" s="360"/>
      <c r="M12" s="219"/>
      <c r="N12" s="219">
        <v>-6.8</v>
      </c>
      <c r="O12" s="40">
        <v>0</v>
      </c>
      <c r="P12" s="40">
        <v>0</v>
      </c>
    </row>
    <row r="13" spans="2:16" ht="15.75" x14ac:dyDescent="0.2">
      <c r="B13" s="218" t="s">
        <v>191</v>
      </c>
      <c r="C13" s="219">
        <v>3.2</v>
      </c>
      <c r="D13" s="219">
        <v>4.5999999999999996</v>
      </c>
      <c r="E13" s="453"/>
      <c r="F13" s="219">
        <v>6</v>
      </c>
      <c r="G13" s="40">
        <v>0</v>
      </c>
      <c r="H13" s="439"/>
      <c r="I13" s="386">
        <v>7.2</v>
      </c>
      <c r="J13" s="40">
        <v>0</v>
      </c>
      <c r="K13" s="40">
        <v>0</v>
      </c>
      <c r="L13" s="360"/>
      <c r="M13" s="219"/>
      <c r="N13" s="219">
        <v>18.7</v>
      </c>
      <c r="O13" s="40">
        <v>0</v>
      </c>
      <c r="P13" s="40">
        <v>0</v>
      </c>
    </row>
    <row r="14" spans="2:16" x14ac:dyDescent="0.2">
      <c r="B14" s="218" t="s">
        <v>115</v>
      </c>
      <c r="C14" s="219">
        <v>90.8</v>
      </c>
      <c r="D14" s="219">
        <v>88.5</v>
      </c>
      <c r="E14" s="453"/>
      <c r="F14" s="219">
        <v>87.3</v>
      </c>
      <c r="G14" s="219">
        <v>72.2</v>
      </c>
      <c r="H14" s="459"/>
      <c r="I14" s="386">
        <v>89.300000000000026</v>
      </c>
      <c r="J14" s="219">
        <v>64.400000000000006</v>
      </c>
      <c r="K14" s="360">
        <v>64.7</v>
      </c>
      <c r="L14" s="360"/>
      <c r="M14" s="219"/>
      <c r="N14" s="219">
        <v>353.90000000000003</v>
      </c>
      <c r="O14" s="219">
        <v>254.3</v>
      </c>
      <c r="P14" s="219">
        <v>245.8</v>
      </c>
    </row>
    <row r="15" spans="2:16" x14ac:dyDescent="0.2">
      <c r="B15" s="218" t="s">
        <v>231</v>
      </c>
      <c r="C15" s="40">
        <v>0</v>
      </c>
      <c r="D15" s="40">
        <v>0</v>
      </c>
      <c r="E15" s="453"/>
      <c r="F15" s="40">
        <v>0</v>
      </c>
      <c r="G15" s="40">
        <v>0</v>
      </c>
      <c r="H15" s="439"/>
      <c r="I15" s="386">
        <v>117.9</v>
      </c>
      <c r="J15" s="40">
        <v>0</v>
      </c>
      <c r="K15" s="40">
        <v>0</v>
      </c>
      <c r="L15" s="360"/>
      <c r="M15" s="219"/>
      <c r="N15" s="219">
        <v>117.9</v>
      </c>
      <c r="O15" s="40">
        <v>0</v>
      </c>
      <c r="P15" s="40">
        <v>0</v>
      </c>
    </row>
    <row r="16" spans="2:16" x14ac:dyDescent="0.2">
      <c r="B16" s="220" t="s">
        <v>118</v>
      </c>
      <c r="C16" s="40">
        <v>0</v>
      </c>
      <c r="D16" s="40">
        <v>0</v>
      </c>
      <c r="E16" s="454"/>
      <c r="F16" s="40">
        <v>0</v>
      </c>
      <c r="G16" s="40">
        <v>0</v>
      </c>
      <c r="H16" s="439"/>
      <c r="I16" s="40">
        <v>0</v>
      </c>
      <c r="J16" s="40">
        <v>0</v>
      </c>
      <c r="K16" s="40">
        <v>0</v>
      </c>
      <c r="L16" s="360"/>
      <c r="M16" s="219"/>
      <c r="N16" s="40">
        <v>0</v>
      </c>
      <c r="O16" s="219">
        <v>-227</v>
      </c>
      <c r="P16" s="40">
        <v>0</v>
      </c>
    </row>
    <row r="17" spans="1:20" x14ac:dyDescent="0.2">
      <c r="B17" s="58" t="s">
        <v>186</v>
      </c>
      <c r="C17" s="387">
        <v>193.5</v>
      </c>
      <c r="D17" s="387">
        <v>161.30000000000001</v>
      </c>
      <c r="E17" s="428"/>
      <c r="F17" s="387">
        <v>159.20000000000002</v>
      </c>
      <c r="G17" s="221">
        <v>124.8</v>
      </c>
      <c r="H17" s="309"/>
      <c r="I17" s="387">
        <v>162.80000000000004</v>
      </c>
      <c r="J17" s="221">
        <v>112.1</v>
      </c>
      <c r="K17" s="363">
        <v>114.9</v>
      </c>
      <c r="L17" s="364"/>
      <c r="M17" s="217"/>
      <c r="N17" s="221">
        <v>622.29999999999995</v>
      </c>
      <c r="O17" s="221">
        <v>375.29999999999995</v>
      </c>
      <c r="P17" s="221">
        <v>395.9</v>
      </c>
      <c r="S17" s="58"/>
    </row>
    <row r="18" spans="1:20" x14ac:dyDescent="0.2">
      <c r="B18" s="25" t="s">
        <v>125</v>
      </c>
      <c r="C18" s="388">
        <v>246303</v>
      </c>
      <c r="D18" s="388">
        <v>247210</v>
      </c>
      <c r="F18" s="388">
        <v>246033</v>
      </c>
      <c r="G18" s="379">
        <v>227145</v>
      </c>
      <c r="H18" s="460"/>
      <c r="I18" s="388">
        <v>245618</v>
      </c>
      <c r="J18" s="379">
        <v>216162</v>
      </c>
      <c r="K18" s="379">
        <v>177269</v>
      </c>
      <c r="L18" s="379"/>
      <c r="M18" s="379"/>
      <c r="N18" s="379">
        <v>241502</v>
      </c>
      <c r="O18" s="379">
        <v>214499</v>
      </c>
      <c r="P18" s="379">
        <v>154848</v>
      </c>
      <c r="Q18" s="379"/>
      <c r="S18" s="58"/>
    </row>
    <row r="19" spans="1:20" x14ac:dyDescent="0.2">
      <c r="B19" s="25" t="s">
        <v>126</v>
      </c>
      <c r="C19" s="388"/>
      <c r="D19" s="388"/>
      <c r="F19" s="388"/>
      <c r="G19" s="379"/>
      <c r="H19" s="460"/>
      <c r="I19" s="388"/>
      <c r="J19" s="379"/>
      <c r="K19" s="379"/>
      <c r="L19" s="379"/>
      <c r="M19" s="379"/>
      <c r="P19" s="379"/>
      <c r="Q19" s="379"/>
      <c r="S19" s="58"/>
    </row>
    <row r="20" spans="1:20" x14ac:dyDescent="0.2">
      <c r="B20" s="25" t="s">
        <v>242</v>
      </c>
      <c r="C20" s="388">
        <v>2351</v>
      </c>
      <c r="D20" s="388">
        <v>68</v>
      </c>
      <c r="F20" s="388">
        <v>2030</v>
      </c>
      <c r="G20" s="379">
        <v>328</v>
      </c>
      <c r="H20" s="460"/>
      <c r="I20" s="388">
        <v>1290</v>
      </c>
      <c r="J20" s="379">
        <v>505</v>
      </c>
      <c r="K20" s="379">
        <v>132</v>
      </c>
      <c r="L20" s="379"/>
      <c r="M20" s="379"/>
      <c r="N20" s="379">
        <v>541</v>
      </c>
      <c r="O20" s="379">
        <v>471</v>
      </c>
      <c r="P20" s="379">
        <v>91</v>
      </c>
      <c r="Q20" s="379"/>
      <c r="S20" s="58"/>
    </row>
    <row r="21" spans="1:20" x14ac:dyDescent="0.2">
      <c r="B21" s="25" t="s">
        <v>243</v>
      </c>
      <c r="C21" s="388">
        <v>10697</v>
      </c>
      <c r="D21" s="388">
        <v>0</v>
      </c>
      <c r="F21" s="388">
        <v>9284</v>
      </c>
      <c r="G21" s="379">
        <v>6755</v>
      </c>
      <c r="H21" s="460"/>
      <c r="I21" s="388">
        <v>5417</v>
      </c>
      <c r="J21" s="379">
        <v>8085</v>
      </c>
      <c r="K21" s="379">
        <v>937</v>
      </c>
      <c r="L21" s="379"/>
      <c r="M21" s="379"/>
      <c r="N21" s="379">
        <v>3096</v>
      </c>
      <c r="O21" s="379">
        <v>4902</v>
      </c>
      <c r="P21" s="379">
        <v>3129</v>
      </c>
      <c r="Q21" s="379"/>
      <c r="S21" s="58"/>
    </row>
    <row r="22" spans="1:20" x14ac:dyDescent="0.2">
      <c r="B22" s="25" t="s">
        <v>244</v>
      </c>
      <c r="C22" s="388">
        <v>6242</v>
      </c>
      <c r="D22" s="388">
        <v>6087</v>
      </c>
      <c r="F22" s="388">
        <v>6322</v>
      </c>
      <c r="G22" s="379">
        <v>2185</v>
      </c>
      <c r="H22" s="460"/>
      <c r="I22" s="388">
        <v>6496</v>
      </c>
      <c r="J22" s="40">
        <v>0</v>
      </c>
      <c r="K22" s="40">
        <v>0</v>
      </c>
      <c r="L22" s="379"/>
      <c r="M22" s="379"/>
      <c r="N22" s="379">
        <v>5375</v>
      </c>
      <c r="O22" s="40">
        <v>0</v>
      </c>
      <c r="P22" s="40">
        <v>0</v>
      </c>
      <c r="Q22" s="379"/>
      <c r="S22" s="58"/>
    </row>
    <row r="23" spans="1:20" x14ac:dyDescent="0.2">
      <c r="B23" s="25" t="s">
        <v>396</v>
      </c>
      <c r="C23" s="388">
        <v>972</v>
      </c>
      <c r="D23" s="40">
        <v>0</v>
      </c>
      <c r="F23" s="40">
        <v>0</v>
      </c>
      <c r="G23" s="40">
        <v>0</v>
      </c>
      <c r="H23" s="460"/>
      <c r="I23" s="40">
        <v>0</v>
      </c>
      <c r="J23" s="40">
        <v>0</v>
      </c>
      <c r="K23" s="40">
        <v>0</v>
      </c>
      <c r="L23" s="379"/>
      <c r="M23" s="379"/>
      <c r="N23" s="40">
        <v>0</v>
      </c>
      <c r="O23" s="40">
        <v>0</v>
      </c>
      <c r="P23" s="40">
        <v>0</v>
      </c>
      <c r="Q23" s="379"/>
      <c r="S23" s="58"/>
    </row>
    <row r="24" spans="1:20" x14ac:dyDescent="0.2">
      <c r="B24" s="25" t="s">
        <v>192</v>
      </c>
      <c r="C24" s="389">
        <v>266565</v>
      </c>
      <c r="D24" s="389">
        <v>253365</v>
      </c>
      <c r="F24" s="389">
        <v>263669</v>
      </c>
      <c r="G24" s="222">
        <v>236413</v>
      </c>
      <c r="H24" s="461"/>
      <c r="I24" s="389">
        <v>258821</v>
      </c>
      <c r="J24" s="222">
        <v>224752</v>
      </c>
      <c r="K24" s="222">
        <v>178338</v>
      </c>
      <c r="L24" s="379"/>
      <c r="M24" s="379"/>
      <c r="N24" s="222">
        <v>250514</v>
      </c>
      <c r="O24" s="222">
        <v>219872</v>
      </c>
      <c r="P24" s="222">
        <v>158068</v>
      </c>
      <c r="Q24" s="379"/>
      <c r="S24" s="58"/>
    </row>
    <row r="25" spans="1:20" x14ac:dyDescent="0.2">
      <c r="B25" s="58" t="s">
        <v>190</v>
      </c>
      <c r="C25" s="390">
        <v>0.73</v>
      </c>
      <c r="D25" s="390">
        <v>0.64</v>
      </c>
      <c r="E25" s="428"/>
      <c r="F25" s="390">
        <v>0.6</v>
      </c>
      <c r="G25" s="223">
        <v>0.53</v>
      </c>
      <c r="H25" s="462"/>
      <c r="I25" s="390">
        <v>0.63</v>
      </c>
      <c r="J25" s="223">
        <v>0.5</v>
      </c>
      <c r="K25" s="365">
        <v>0.64</v>
      </c>
      <c r="L25" s="366"/>
      <c r="M25" s="224"/>
      <c r="N25" s="223">
        <v>2.48</v>
      </c>
      <c r="O25" s="223">
        <v>1.71</v>
      </c>
      <c r="P25" s="223">
        <v>2.5</v>
      </c>
      <c r="S25" s="58"/>
    </row>
    <row r="26" spans="1:20" x14ac:dyDescent="0.2">
      <c r="F26" s="172"/>
      <c r="G26" s="90"/>
      <c r="H26" s="225"/>
      <c r="I26" s="172"/>
      <c r="J26" s="90"/>
      <c r="K26" s="90"/>
      <c r="L26" s="225"/>
      <c r="M26" s="225"/>
      <c r="O26" s="90"/>
      <c r="T26" s="90"/>
    </row>
    <row r="27" spans="1:20" s="226" customFormat="1" ht="12.75" customHeight="1" x14ac:dyDescent="0.25">
      <c r="A27" s="463" t="s">
        <v>288</v>
      </c>
      <c r="B27" s="586" t="s">
        <v>322</v>
      </c>
      <c r="C27" s="586"/>
      <c r="D27" s="586"/>
      <c r="E27" s="586"/>
      <c r="F27" s="586"/>
      <c r="G27" s="586"/>
      <c r="H27" s="463"/>
      <c r="I27" s="463"/>
      <c r="J27" s="463"/>
      <c r="K27" s="463"/>
      <c r="L27" s="463"/>
      <c r="M27" s="463"/>
      <c r="N27" s="463"/>
      <c r="O27" s="463"/>
    </row>
    <row r="28" spans="1:20" s="226" customFormat="1" ht="12.75" customHeight="1" x14ac:dyDescent="0.25">
      <c r="A28" s="463"/>
      <c r="B28" s="586"/>
      <c r="C28" s="586"/>
      <c r="D28" s="586"/>
      <c r="E28" s="586"/>
      <c r="F28" s="586"/>
      <c r="G28" s="586"/>
      <c r="H28" s="463"/>
      <c r="I28" s="463"/>
      <c r="J28" s="463"/>
      <c r="K28" s="463"/>
      <c r="L28" s="463"/>
      <c r="M28" s="463"/>
      <c r="N28" s="463"/>
      <c r="O28" s="463"/>
    </row>
    <row r="29" spans="1:20" s="226" customFormat="1" ht="12.75" customHeight="1" x14ac:dyDescent="0.25">
      <c r="A29" s="463"/>
      <c r="B29" s="586"/>
      <c r="C29" s="586"/>
      <c r="D29" s="586"/>
      <c r="E29" s="586"/>
      <c r="F29" s="586"/>
      <c r="G29" s="586"/>
      <c r="H29" s="463"/>
      <c r="I29" s="463"/>
      <c r="J29" s="463"/>
      <c r="K29" s="463"/>
      <c r="L29" s="463"/>
      <c r="M29" s="463"/>
      <c r="N29" s="463"/>
      <c r="O29" s="463"/>
    </row>
    <row r="30" spans="1:20" s="226" customFormat="1" ht="12.75" customHeight="1" x14ac:dyDescent="0.25">
      <c r="A30" s="463"/>
      <c r="B30" s="586"/>
      <c r="C30" s="586"/>
      <c r="D30" s="586"/>
      <c r="E30" s="586"/>
      <c r="F30" s="586"/>
      <c r="G30" s="586"/>
      <c r="H30" s="463"/>
      <c r="I30" s="463"/>
      <c r="J30" s="463"/>
      <c r="K30" s="463"/>
      <c r="L30" s="463"/>
      <c r="M30" s="463"/>
      <c r="N30" s="463"/>
      <c r="O30" s="463"/>
    </row>
    <row r="31" spans="1:20" s="226" customFormat="1" ht="12.75" customHeight="1" x14ac:dyDescent="0.25">
      <c r="A31" s="463"/>
      <c r="B31" s="586"/>
      <c r="C31" s="586"/>
      <c r="D31" s="586"/>
      <c r="E31" s="586"/>
      <c r="F31" s="586"/>
      <c r="G31" s="586"/>
      <c r="H31" s="463"/>
      <c r="I31" s="463"/>
      <c r="J31" s="463"/>
      <c r="K31" s="463"/>
      <c r="L31" s="463"/>
      <c r="M31" s="463"/>
      <c r="N31" s="463"/>
      <c r="O31" s="463"/>
    </row>
    <row r="32" spans="1:20" s="226" customFormat="1" ht="12.75" customHeight="1" x14ac:dyDescent="0.25">
      <c r="A32" s="463"/>
      <c r="B32" s="586"/>
      <c r="C32" s="586"/>
      <c r="D32" s="586"/>
      <c r="E32" s="586"/>
      <c r="F32" s="586"/>
      <c r="G32" s="586"/>
      <c r="H32" s="463"/>
      <c r="I32" s="463"/>
      <c r="J32" s="463"/>
      <c r="K32" s="463"/>
      <c r="L32" s="463"/>
      <c r="M32" s="463"/>
      <c r="N32" s="463"/>
      <c r="O32" s="463"/>
    </row>
    <row r="33" spans="1:15" s="226" customFormat="1" ht="12.75" customHeight="1" x14ac:dyDescent="0.25">
      <c r="A33" s="463"/>
      <c r="B33" s="586"/>
      <c r="C33" s="586"/>
      <c r="D33" s="586"/>
      <c r="E33" s="586"/>
      <c r="F33" s="586"/>
      <c r="G33" s="586"/>
      <c r="H33" s="463"/>
      <c r="I33" s="463"/>
      <c r="J33" s="463"/>
      <c r="K33" s="463"/>
      <c r="L33" s="463"/>
      <c r="M33" s="463"/>
      <c r="N33" s="463"/>
      <c r="O33" s="463"/>
    </row>
    <row r="34" spans="1:15" s="226" customFormat="1" x14ac:dyDescent="0.25">
      <c r="A34" s="463"/>
      <c r="B34" s="586" t="s">
        <v>323</v>
      </c>
      <c r="C34" s="586"/>
      <c r="D34" s="586"/>
      <c r="E34" s="586"/>
      <c r="F34" s="586"/>
      <c r="G34" s="586"/>
      <c r="H34" s="463"/>
      <c r="I34" s="463"/>
      <c r="J34" s="463"/>
      <c r="K34" s="463"/>
      <c r="L34" s="463"/>
      <c r="M34" s="463"/>
      <c r="N34" s="463"/>
      <c r="O34" s="463"/>
    </row>
    <row r="35" spans="1:15" s="226" customFormat="1" x14ac:dyDescent="0.25">
      <c r="A35" s="463"/>
      <c r="B35" s="586"/>
      <c r="C35" s="586"/>
      <c r="D35" s="586"/>
      <c r="E35" s="586"/>
      <c r="F35" s="586"/>
      <c r="G35" s="586"/>
      <c r="H35" s="463"/>
      <c r="I35" s="463"/>
      <c r="J35" s="463"/>
      <c r="K35" s="463"/>
      <c r="L35" s="463"/>
      <c r="M35" s="463"/>
      <c r="N35" s="463"/>
      <c r="O35" s="463"/>
    </row>
    <row r="36" spans="1:15" s="226" customFormat="1" x14ac:dyDescent="0.25">
      <c r="A36" s="463"/>
      <c r="B36" s="586"/>
      <c r="C36" s="586"/>
      <c r="D36" s="586"/>
      <c r="E36" s="586"/>
      <c r="F36" s="586"/>
      <c r="G36" s="586"/>
      <c r="H36" s="463"/>
      <c r="I36" s="463"/>
      <c r="J36" s="463"/>
      <c r="K36" s="463"/>
      <c r="L36" s="463"/>
      <c r="M36" s="463"/>
      <c r="N36" s="463"/>
      <c r="O36" s="463"/>
    </row>
    <row r="37" spans="1:15" s="226" customFormat="1" x14ac:dyDescent="0.25">
      <c r="A37" s="463"/>
      <c r="B37" s="586"/>
      <c r="C37" s="586"/>
      <c r="D37" s="586"/>
      <c r="E37" s="586"/>
      <c r="F37" s="586"/>
      <c r="G37" s="586"/>
      <c r="H37" s="463"/>
      <c r="I37" s="463"/>
      <c r="J37" s="463"/>
      <c r="K37" s="463"/>
      <c r="L37" s="463"/>
      <c r="M37" s="463"/>
      <c r="N37" s="463"/>
      <c r="O37" s="463"/>
    </row>
    <row r="38" spans="1:15" x14ac:dyDescent="0.2">
      <c r="B38" s="586"/>
      <c r="C38" s="586"/>
      <c r="D38" s="586"/>
      <c r="E38" s="586"/>
      <c r="F38" s="586"/>
      <c r="G38" s="586"/>
    </row>
    <row r="39" spans="1:15" x14ac:dyDescent="0.2">
      <c r="B39" s="586"/>
      <c r="C39" s="586"/>
      <c r="D39" s="586"/>
      <c r="E39" s="586"/>
      <c r="F39" s="586"/>
      <c r="G39" s="586"/>
    </row>
  </sheetData>
  <mergeCells count="7">
    <mergeCell ref="B34:G36"/>
    <mergeCell ref="B37:G39"/>
    <mergeCell ref="I3:K3"/>
    <mergeCell ref="N3:P3"/>
    <mergeCell ref="F3:G3"/>
    <mergeCell ref="C3:D3"/>
    <mergeCell ref="B27:G3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A088-F43B-433B-BD97-9A36C576A735}">
  <sheetPr>
    <tabColor theme="8" tint="0.59999389629810485"/>
  </sheetPr>
  <dimension ref="A1:H24"/>
  <sheetViews>
    <sheetView showGridLines="0" zoomScale="90" zoomScaleNormal="90" workbookViewId="0">
      <pane xSplit="1" ySplit="3" topLeftCell="B4" activePane="bottomRight" state="frozen"/>
      <selection pane="topRight" activeCell="B1" sqref="B1"/>
      <selection pane="bottomLeft" activeCell="A4" sqref="A4"/>
      <selection pane="bottomRight" activeCell="B16" sqref="B16"/>
    </sheetView>
  </sheetViews>
  <sheetFormatPr defaultColWidth="8.5703125" defaultRowHeight="12.75" x14ac:dyDescent="0.25"/>
  <cols>
    <col min="1" max="1" width="47.85546875" style="228" customWidth="1"/>
    <col min="2" max="2" width="18.42578125" style="228" bestFit="1" customWidth="1"/>
    <col min="3" max="3" width="0.5703125" style="228" customWidth="1"/>
    <col min="4" max="4" width="15.42578125" style="228" customWidth="1"/>
    <col min="5" max="5" width="0.5703125" style="228" customWidth="1"/>
    <col min="6" max="6" width="12.5703125" style="228" customWidth="1"/>
    <col min="7" max="7" width="1.42578125" style="228" customWidth="1"/>
    <col min="8" max="8" width="9.5703125" style="228" customWidth="1"/>
    <col min="9" max="16384" width="8.5703125" style="228"/>
  </cols>
  <sheetData>
    <row r="1" spans="1:8" x14ac:dyDescent="0.25">
      <c r="A1" s="199" t="s">
        <v>0</v>
      </c>
    </row>
    <row r="2" spans="1:8" ht="11.45" customHeight="1" x14ac:dyDescent="0.2">
      <c r="A2" s="58" t="s">
        <v>245</v>
      </c>
    </row>
    <row r="3" spans="1:8" ht="14.1" customHeight="1" thickBot="1" x14ac:dyDescent="0.25">
      <c r="A3" s="227"/>
      <c r="B3" s="588" t="s">
        <v>324</v>
      </c>
      <c r="C3" s="588"/>
      <c r="D3" s="588"/>
      <c r="E3" s="588"/>
      <c r="F3" s="588"/>
      <c r="G3" s="588"/>
      <c r="H3" s="588"/>
    </row>
    <row r="4" spans="1:8" ht="29.25" thickBot="1" x14ac:dyDescent="0.3">
      <c r="A4" s="589" t="s">
        <v>198</v>
      </c>
      <c r="B4" s="238" t="s">
        <v>199</v>
      </c>
      <c r="C4" s="239"/>
      <c r="D4" s="240" t="s">
        <v>1</v>
      </c>
      <c r="E4" s="241"/>
      <c r="F4" s="238" t="s">
        <v>200</v>
      </c>
      <c r="G4" s="241"/>
      <c r="H4" s="238" t="s">
        <v>2</v>
      </c>
    </row>
    <row r="5" spans="1:8" x14ac:dyDescent="0.25">
      <c r="A5" s="589"/>
    </row>
    <row r="6" spans="1:8" x14ac:dyDescent="0.2">
      <c r="A6" s="377" t="s">
        <v>237</v>
      </c>
      <c r="B6" s="229">
        <v>41.6</v>
      </c>
      <c r="C6" s="230"/>
      <c r="D6" s="229">
        <v>24.2</v>
      </c>
      <c r="E6" s="230"/>
      <c r="F6" s="229">
        <v>0.2</v>
      </c>
      <c r="G6" s="231"/>
      <c r="H6" s="229">
        <v>66</v>
      </c>
    </row>
    <row r="7" spans="1:8" x14ac:dyDescent="0.25">
      <c r="A7" s="377"/>
      <c r="B7" s="231"/>
      <c r="C7" s="230"/>
      <c r="D7" s="231"/>
      <c r="E7" s="230"/>
      <c r="F7" s="231"/>
      <c r="G7" s="231"/>
      <c r="H7" s="231"/>
    </row>
    <row r="8" spans="1:8" x14ac:dyDescent="0.2">
      <c r="A8" s="233" t="s">
        <v>187</v>
      </c>
      <c r="B8" s="40">
        <v>0</v>
      </c>
      <c r="C8" s="232"/>
      <c r="D8" s="40">
        <v>0</v>
      </c>
      <c r="E8" s="232"/>
      <c r="F8" s="232">
        <v>-17.899999999999999</v>
      </c>
      <c r="G8" s="234"/>
      <c r="H8" s="232">
        <v>-17.899999999999999</v>
      </c>
    </row>
    <row r="9" spans="1:8" x14ac:dyDescent="0.2">
      <c r="A9" s="233" t="s">
        <v>271</v>
      </c>
      <c r="B9" s="40">
        <v>0</v>
      </c>
      <c r="C9" s="232"/>
      <c r="D9" s="232">
        <v>-0.4</v>
      </c>
      <c r="E9" s="232"/>
      <c r="F9" s="40">
        <v>0</v>
      </c>
      <c r="G9" s="234"/>
      <c r="H9" s="232">
        <v>-0.4</v>
      </c>
    </row>
    <row r="10" spans="1:8" x14ac:dyDescent="0.2">
      <c r="A10" s="233" t="s">
        <v>300</v>
      </c>
      <c r="B10" s="177">
        <v>56.1</v>
      </c>
      <c r="C10" s="232"/>
      <c r="D10" s="40">
        <v>0</v>
      </c>
      <c r="E10" s="232"/>
      <c r="F10" s="40">
        <v>0</v>
      </c>
      <c r="G10" s="234"/>
      <c r="H10" s="232">
        <v>56.1</v>
      </c>
    </row>
    <row r="11" spans="1:8" ht="13.35" customHeight="1" x14ac:dyDescent="0.2">
      <c r="A11" s="242" t="s">
        <v>188</v>
      </c>
      <c r="B11" s="232">
        <v>-4.9000000000000004</v>
      </c>
      <c r="C11" s="232"/>
      <c r="D11" s="40">
        <v>0</v>
      </c>
      <c r="E11" s="232"/>
      <c r="F11" s="40">
        <v>0</v>
      </c>
      <c r="G11" s="234"/>
      <c r="H11" s="232">
        <v>-4.9000000000000004</v>
      </c>
    </row>
    <row r="12" spans="1:8" ht="15.75" x14ac:dyDescent="0.2">
      <c r="A12" s="235" t="s">
        <v>196</v>
      </c>
      <c r="B12" s="40">
        <v>0</v>
      </c>
      <c r="C12" s="232"/>
      <c r="D12" s="40">
        <v>0</v>
      </c>
      <c r="E12" s="232"/>
      <c r="F12" s="232">
        <v>0.6</v>
      </c>
      <c r="G12" s="234"/>
      <c r="H12" s="232">
        <v>0.6</v>
      </c>
    </row>
    <row r="13" spans="1:8" ht="15.75" x14ac:dyDescent="0.2">
      <c r="A13" s="235" t="s">
        <v>197</v>
      </c>
      <c r="B13" s="40">
        <v>0</v>
      </c>
      <c r="C13" s="232"/>
      <c r="D13" s="232">
        <v>3.2</v>
      </c>
      <c r="E13" s="232"/>
      <c r="F13" s="40">
        <v>0</v>
      </c>
      <c r="G13" s="234"/>
      <c r="H13" s="232">
        <v>3.2</v>
      </c>
    </row>
    <row r="14" spans="1:8" x14ac:dyDescent="0.2">
      <c r="A14" s="235" t="s">
        <v>115</v>
      </c>
      <c r="B14" s="232">
        <v>75.900000000000006</v>
      </c>
      <c r="C14" s="232"/>
      <c r="D14" s="232">
        <v>14.9</v>
      </c>
      <c r="E14" s="232"/>
      <c r="F14" s="40">
        <v>0</v>
      </c>
      <c r="G14" s="234"/>
      <c r="H14" s="232">
        <v>90.8</v>
      </c>
    </row>
    <row r="15" spans="1:8" x14ac:dyDescent="0.2">
      <c r="A15" s="377" t="s">
        <v>186</v>
      </c>
      <c r="B15" s="2">
        <v>168.7</v>
      </c>
      <c r="C15" s="236"/>
      <c r="D15" s="2">
        <v>41.9</v>
      </c>
      <c r="E15" s="236"/>
      <c r="F15" s="2">
        <v>-17.100000000000001</v>
      </c>
      <c r="G15" s="237"/>
      <c r="H15" s="2">
        <v>193.5</v>
      </c>
    </row>
    <row r="16" spans="1:8" x14ac:dyDescent="0.25">
      <c r="A16" s="227"/>
    </row>
    <row r="17" spans="1:8" ht="81" customHeight="1" x14ac:dyDescent="0.25">
      <c r="A17" s="590" t="s">
        <v>289</v>
      </c>
      <c r="B17" s="590"/>
      <c r="C17" s="590"/>
      <c r="D17" s="590"/>
      <c r="E17" s="590"/>
      <c r="F17" s="590"/>
      <c r="G17" s="590"/>
      <c r="H17" s="590"/>
    </row>
    <row r="18" spans="1:8" ht="0.6" customHeight="1" x14ac:dyDescent="0.25">
      <c r="A18" s="590"/>
      <c r="B18" s="590"/>
      <c r="C18" s="590"/>
      <c r="D18" s="590"/>
      <c r="E18" s="590"/>
      <c r="F18" s="590"/>
      <c r="G18" s="590"/>
      <c r="H18" s="590"/>
    </row>
    <row r="19" spans="1:8" x14ac:dyDescent="0.25">
      <c r="A19" s="590" t="s">
        <v>238</v>
      </c>
      <c r="B19" s="590"/>
      <c r="C19" s="590"/>
      <c r="D19" s="590"/>
      <c r="E19" s="590"/>
      <c r="F19" s="590"/>
      <c r="G19" s="590"/>
      <c r="H19" s="590"/>
    </row>
    <row r="20" spans="1:8" x14ac:dyDescent="0.25">
      <c r="A20" s="590"/>
      <c r="B20" s="590"/>
      <c r="C20" s="590"/>
      <c r="D20" s="590"/>
      <c r="E20" s="590"/>
      <c r="F20" s="590"/>
      <c r="G20" s="590"/>
      <c r="H20" s="590"/>
    </row>
    <row r="21" spans="1:8" ht="12" customHeight="1" x14ac:dyDescent="0.25">
      <c r="A21" s="590"/>
      <c r="B21" s="590"/>
      <c r="C21" s="590"/>
      <c r="D21" s="590"/>
      <c r="E21" s="590"/>
      <c r="F21" s="590"/>
      <c r="G21" s="590"/>
      <c r="H21" s="590"/>
    </row>
    <row r="22" spans="1:8" ht="27" customHeight="1" x14ac:dyDescent="0.25">
      <c r="A22" s="590" t="s">
        <v>248</v>
      </c>
      <c r="B22" s="590"/>
      <c r="C22" s="590"/>
      <c r="D22" s="590"/>
      <c r="E22" s="590"/>
      <c r="F22" s="590"/>
      <c r="G22" s="590"/>
      <c r="H22" s="590"/>
    </row>
    <row r="23" spans="1:8" x14ac:dyDescent="0.25">
      <c r="A23" s="375"/>
      <c r="B23" s="375"/>
      <c r="C23" s="375"/>
      <c r="D23" s="375"/>
      <c r="E23" s="375"/>
      <c r="F23" s="375"/>
      <c r="G23" s="375"/>
      <c r="H23" s="375"/>
    </row>
    <row r="24" spans="1:8" x14ac:dyDescent="0.25">
      <c r="A24" s="375"/>
      <c r="B24" s="375"/>
      <c r="C24" s="375"/>
      <c r="D24" s="375"/>
      <c r="E24" s="375"/>
      <c r="F24" s="375"/>
      <c r="G24" s="375"/>
      <c r="H24" s="375"/>
    </row>
  </sheetData>
  <mergeCells count="5">
    <mergeCell ref="B3:H3"/>
    <mergeCell ref="A4:A5"/>
    <mergeCell ref="A22:H22"/>
    <mergeCell ref="A19:H21"/>
    <mergeCell ref="A17:H18"/>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3F96-BD07-4293-87D5-12B7885AA75E}">
  <sheetPr>
    <tabColor theme="8" tint="0.59999389629810485"/>
  </sheetPr>
  <dimension ref="A1:AQ42"/>
  <sheetViews>
    <sheetView topLeftCell="A20" workbookViewId="0">
      <selection activeCell="Y39" sqref="Y39"/>
    </sheetView>
  </sheetViews>
  <sheetFormatPr defaultColWidth="8.7109375" defaultRowHeight="12.75" outlineLevelCol="1" x14ac:dyDescent="0.25"/>
  <cols>
    <col min="1" max="1" width="2.7109375" style="228" customWidth="1"/>
    <col min="2" max="2" width="43" style="228" customWidth="1"/>
    <col min="3" max="3" width="12.85546875" style="228" customWidth="1"/>
    <col min="4" max="4" width="0.5703125" style="228" customWidth="1" outlineLevel="1"/>
    <col min="5" max="5" width="15.28515625" style="228" customWidth="1" outlineLevel="1"/>
    <col min="6" max="6" width="0.5703125" style="228" customWidth="1"/>
    <col min="7" max="7" width="13" style="228" customWidth="1"/>
    <col min="8" max="8" width="0.7109375" style="228" customWidth="1"/>
    <col min="9" max="9" width="13.7109375" style="228" customWidth="1"/>
    <col min="10" max="10" width="1.7109375" style="228" customWidth="1"/>
    <col min="11" max="13" width="2.42578125" style="228" customWidth="1"/>
    <col min="14" max="14" width="8.7109375" style="228" customWidth="1"/>
    <col min="15" max="15" width="1" style="228" customWidth="1"/>
    <col min="16" max="16" width="8.7109375" style="228" customWidth="1"/>
    <col min="17" max="17" width="1" style="228" customWidth="1"/>
    <col min="18" max="18" width="10.28515625" style="228" customWidth="1"/>
    <col min="19" max="19" width="7.7109375" style="228" bestFit="1" customWidth="1"/>
    <col min="20" max="20" width="2.28515625" style="228" customWidth="1"/>
    <col min="21" max="21" width="10.28515625" style="228" customWidth="1"/>
    <col min="22" max="22" width="2.28515625" style="228" customWidth="1"/>
    <col min="23" max="27" width="10.28515625" style="228" customWidth="1"/>
    <col min="28" max="28" width="3.42578125" style="228" customWidth="1"/>
    <col min="29" max="29" width="13.42578125" style="228" customWidth="1"/>
    <col min="30" max="31" width="8.28515625" style="228" customWidth="1"/>
    <col min="32" max="32" width="8.7109375" style="228" customWidth="1"/>
    <col min="33" max="33" width="9.28515625" style="228" customWidth="1"/>
    <col min="34" max="34" width="8.7109375" style="228" customWidth="1"/>
    <col min="35" max="38" width="8.28515625" style="228" customWidth="1"/>
    <col min="39" max="41" width="8.7109375" style="228" customWidth="1"/>
    <col min="42" max="16384" width="8.7109375" style="228"/>
  </cols>
  <sheetData>
    <row r="1" spans="2:39" ht="13.5" hidden="1" customHeight="1" x14ac:dyDescent="0.25">
      <c r="B1" s="227"/>
      <c r="C1" s="591" t="s">
        <v>357</v>
      </c>
      <c r="D1" s="591"/>
      <c r="E1" s="591"/>
      <c r="F1" s="591"/>
      <c r="G1" s="591"/>
      <c r="H1" s="481"/>
      <c r="I1" s="591" t="s">
        <v>358</v>
      </c>
      <c r="J1" s="591"/>
      <c r="K1" s="481"/>
      <c r="L1" s="481"/>
      <c r="M1" s="481"/>
      <c r="S1" s="481"/>
    </row>
    <row r="2" spans="2:39" ht="35.25" hidden="1" customHeight="1" x14ac:dyDescent="0.25">
      <c r="B2" s="466" t="s">
        <v>359</v>
      </c>
      <c r="C2" s="482" t="s">
        <v>100</v>
      </c>
      <c r="D2" s="482"/>
      <c r="E2" s="482" t="s">
        <v>360</v>
      </c>
      <c r="F2" s="482"/>
      <c r="G2" s="482" t="s">
        <v>194</v>
      </c>
      <c r="H2" s="473"/>
      <c r="I2" s="483" t="s">
        <v>360</v>
      </c>
      <c r="J2" s="483"/>
      <c r="K2" s="473"/>
      <c r="L2" s="473"/>
      <c r="M2" s="473"/>
      <c r="S2" s="473"/>
      <c r="AC2" s="228" t="s">
        <v>361</v>
      </c>
      <c r="AD2" s="228" t="s">
        <v>362</v>
      </c>
      <c r="AE2" s="228" t="s">
        <v>363</v>
      </c>
      <c r="AF2" s="228" t="s">
        <v>364</v>
      </c>
      <c r="AG2" s="228" t="s">
        <v>365</v>
      </c>
      <c r="AH2" s="228" t="s">
        <v>366</v>
      </c>
      <c r="AI2" s="228" t="s">
        <v>367</v>
      </c>
      <c r="AJ2" s="228" t="s">
        <v>368</v>
      </c>
      <c r="AK2" s="228" t="s">
        <v>369</v>
      </c>
      <c r="AL2" s="228" t="s">
        <v>370</v>
      </c>
      <c r="AM2" s="228" t="s">
        <v>371</v>
      </c>
    </row>
    <row r="3" spans="2:39" hidden="1" x14ac:dyDescent="0.25">
      <c r="B3" s="484"/>
      <c r="C3" s="474"/>
      <c r="D3" s="485"/>
      <c r="E3" s="474"/>
      <c r="F3" s="485"/>
      <c r="G3" s="474"/>
      <c r="H3" s="475"/>
      <c r="I3" s="474"/>
      <c r="J3" s="485"/>
      <c r="K3" s="475"/>
      <c r="L3" s="475"/>
      <c r="M3" s="475"/>
      <c r="S3" s="475"/>
      <c r="AC3" s="486" t="s">
        <v>372</v>
      </c>
      <c r="AD3" s="486" t="s">
        <v>373</v>
      </c>
      <c r="AE3" s="486" t="s">
        <v>374</v>
      </c>
      <c r="AF3" s="486" t="s">
        <v>375</v>
      </c>
      <c r="AG3" s="486" t="s">
        <v>376</v>
      </c>
      <c r="AH3" s="486" t="s">
        <v>377</v>
      </c>
      <c r="AI3" s="486" t="s">
        <v>378</v>
      </c>
      <c r="AJ3" s="486" t="s">
        <v>379</v>
      </c>
      <c r="AK3" s="486" t="s">
        <v>380</v>
      </c>
      <c r="AL3" s="486" t="s">
        <v>381</v>
      </c>
    </row>
    <row r="4" spans="2:39" hidden="1" x14ac:dyDescent="0.2">
      <c r="B4" s="465" t="s">
        <v>382</v>
      </c>
      <c r="C4" s="229"/>
      <c r="D4" s="230"/>
      <c r="E4" s="229">
        <f>'[6]Appendix A - FFO'!$B$4</f>
        <v>84.106999999999985</v>
      </c>
      <c r="F4" s="230"/>
      <c r="G4" s="229">
        <f>'[6]Appendix A - FFO'!$AQ$4</f>
        <v>70.786000000000001</v>
      </c>
      <c r="H4" s="231"/>
      <c r="I4" s="231">
        <f>SUM(AK4:AM4)</f>
        <v>218.74800000000002</v>
      </c>
      <c r="J4" s="230"/>
      <c r="K4" s="231"/>
      <c r="L4" s="231"/>
      <c r="M4" s="231"/>
      <c r="N4" s="487"/>
      <c r="P4" s="487"/>
      <c r="R4" s="487"/>
      <c r="S4" s="231"/>
      <c r="U4" s="487"/>
      <c r="W4" s="487"/>
      <c r="X4" s="487"/>
      <c r="Y4" s="487"/>
      <c r="Z4" s="487"/>
      <c r="AA4" s="487"/>
      <c r="AC4" s="488">
        <v>67.715999999999994</v>
      </c>
      <c r="AD4" s="488">
        <v>68.013000000000005</v>
      </c>
      <c r="AE4" s="489">
        <v>79.972999999999985</v>
      </c>
      <c r="AF4" s="489">
        <v>63.096999999999994</v>
      </c>
      <c r="AG4" s="489">
        <v>285.315</v>
      </c>
      <c r="AH4" s="489">
        <v>39.964000000000027</v>
      </c>
      <c r="AI4" s="489">
        <v>42.96</v>
      </c>
      <c r="AJ4" s="489">
        <f>'[2]Appendix B - Adj EBITDA'!AA22</f>
        <v>70.786000000000001</v>
      </c>
      <c r="AK4" s="489">
        <v>51.9</v>
      </c>
      <c r="AL4" s="490">
        <f>'[12]Appendix A - FFO'!$AM$4</f>
        <v>82.748000000000005</v>
      </c>
      <c r="AM4" s="228">
        <f>'[13]Q3 2020 - 3 months'!$F$41</f>
        <v>84.100000000000023</v>
      </c>
    </row>
    <row r="5" spans="2:39" hidden="1" x14ac:dyDescent="0.25">
      <c r="B5" s="465"/>
      <c r="C5" s="231"/>
      <c r="D5" s="230"/>
      <c r="E5" s="231"/>
      <c r="F5" s="230"/>
      <c r="G5" s="231"/>
      <c r="H5" s="231"/>
      <c r="I5" s="231"/>
      <c r="J5" s="230"/>
      <c r="K5" s="231"/>
      <c r="L5" s="231"/>
      <c r="M5" s="231"/>
      <c r="N5" s="487"/>
      <c r="P5" s="487"/>
      <c r="R5" s="487"/>
      <c r="S5" s="231"/>
      <c r="U5" s="487"/>
      <c r="W5" s="487"/>
      <c r="X5" s="487"/>
      <c r="Y5" s="487"/>
      <c r="Z5" s="487"/>
      <c r="AA5" s="487"/>
      <c r="AC5" s="488"/>
      <c r="AD5" s="488"/>
      <c r="AE5" s="491"/>
      <c r="AF5" s="491"/>
      <c r="AG5" s="491"/>
      <c r="AH5" s="491"/>
      <c r="AI5" s="491"/>
      <c r="AJ5" s="491"/>
      <c r="AK5" s="491"/>
      <c r="AL5" s="490"/>
    </row>
    <row r="6" spans="2:39" hidden="1" x14ac:dyDescent="0.25">
      <c r="B6" s="233" t="s">
        <v>187</v>
      </c>
      <c r="C6" s="232"/>
      <c r="D6" s="232"/>
      <c r="E6" s="232">
        <f>'[6]Appendix A - FFO'!$B$6</f>
        <v>-16.763496995364999</v>
      </c>
      <c r="F6" s="232"/>
      <c r="G6" s="232">
        <f>'[6]Appendix A - FFO'!$AQ$6</f>
        <v>-16.8</v>
      </c>
      <c r="H6" s="234"/>
      <c r="I6" s="232">
        <f>SUM(AK6:AM6)</f>
        <v>-50.263496995365003</v>
      </c>
      <c r="J6" s="232"/>
      <c r="K6" s="234"/>
      <c r="L6" s="234"/>
      <c r="M6" s="234"/>
      <c r="N6" s="487"/>
      <c r="P6" s="487"/>
      <c r="R6" s="487"/>
      <c r="S6" s="234"/>
      <c r="U6" s="487"/>
      <c r="W6" s="487"/>
      <c r="X6" s="487"/>
      <c r="Y6" s="487"/>
      <c r="Z6" s="487"/>
      <c r="AA6" s="487"/>
      <c r="AC6" s="488">
        <v>-17.7</v>
      </c>
      <c r="AD6" s="488">
        <v>-18.8</v>
      </c>
      <c r="AE6" s="489">
        <v>-16.497999999999998</v>
      </c>
      <c r="AF6" s="489">
        <v>-18.163</v>
      </c>
      <c r="AG6" s="489">
        <v>-18.167000000000002</v>
      </c>
      <c r="AH6" s="489">
        <v>-18.170999999999999</v>
      </c>
      <c r="AI6" s="489">
        <v>-18.006</v>
      </c>
      <c r="AJ6" s="489">
        <v>-16.8</v>
      </c>
      <c r="AK6" s="489">
        <v>-16.8</v>
      </c>
      <c r="AL6" s="490">
        <f>'[12]Appendix A - FFO'!AM6</f>
        <v>-16.663496995364998</v>
      </c>
      <c r="AM6" s="228">
        <f>'[13]Q3 2020 - 3 months'!$F$43</f>
        <v>-16.8</v>
      </c>
    </row>
    <row r="7" spans="2:39" ht="12.75" hidden="1" customHeight="1" x14ac:dyDescent="0.25">
      <c r="B7" s="235" t="s">
        <v>195</v>
      </c>
      <c r="C7" s="488"/>
      <c r="D7" s="488"/>
      <c r="E7" s="488">
        <v>0</v>
      </c>
      <c r="F7" s="488"/>
      <c r="G7" s="488"/>
      <c r="H7" s="492"/>
      <c r="I7" s="488"/>
      <c r="J7" s="488"/>
      <c r="K7" s="492"/>
      <c r="L7" s="492"/>
      <c r="M7" s="492"/>
      <c r="N7" s="487"/>
      <c r="P7" s="487"/>
      <c r="R7" s="487"/>
      <c r="S7" s="492"/>
      <c r="U7" s="487"/>
      <c r="W7" s="487"/>
      <c r="X7" s="487"/>
      <c r="Y7" s="487"/>
      <c r="Z7" s="487"/>
      <c r="AA7" s="487"/>
      <c r="AC7" s="488"/>
      <c r="AD7" s="488"/>
      <c r="AE7" s="491"/>
      <c r="AF7" s="491"/>
      <c r="AG7" s="491"/>
      <c r="AH7" s="491"/>
      <c r="AI7" s="491"/>
      <c r="AJ7" s="491"/>
      <c r="AK7" s="489">
        <v>0</v>
      </c>
      <c r="AL7" s="490">
        <v>0</v>
      </c>
    </row>
    <row r="8" spans="2:39" hidden="1" x14ac:dyDescent="0.25">
      <c r="B8" s="235" t="s">
        <v>239</v>
      </c>
      <c r="C8" s="232"/>
      <c r="D8" s="232"/>
      <c r="E8" s="232">
        <f>'[6]Appendix A - FFO'!$B$8</f>
        <v>0.1</v>
      </c>
      <c r="F8" s="232"/>
      <c r="G8" s="232">
        <f>'[6]Appendix A - FFO'!$AQ$8</f>
        <v>0</v>
      </c>
      <c r="H8" s="234"/>
      <c r="I8" s="232">
        <f>SUM(AK8:AM8)</f>
        <v>-0.5</v>
      </c>
      <c r="J8" s="232"/>
      <c r="K8" s="234"/>
      <c r="L8" s="234"/>
      <c r="M8" s="234"/>
      <c r="N8" s="487"/>
      <c r="P8" s="487"/>
      <c r="R8" s="487"/>
      <c r="S8" s="234"/>
      <c r="U8" s="487"/>
      <c r="W8" s="487"/>
      <c r="X8" s="487"/>
      <c r="Y8" s="487"/>
      <c r="Z8" s="487"/>
      <c r="AA8" s="487"/>
      <c r="AC8" s="488"/>
      <c r="AD8" s="488"/>
      <c r="AE8" s="489">
        <v>0</v>
      </c>
      <c r="AF8" s="489">
        <v>0</v>
      </c>
      <c r="AG8" s="489">
        <v>0</v>
      </c>
      <c r="AH8" s="489">
        <v>0</v>
      </c>
      <c r="AI8" s="489">
        <v>0</v>
      </c>
      <c r="AJ8" s="489">
        <v>0</v>
      </c>
      <c r="AK8" s="489">
        <v>0</v>
      </c>
      <c r="AL8" s="490">
        <f>'[12]Appendix A - FFO'!AM8</f>
        <v>-0.6</v>
      </c>
      <c r="AM8" s="228">
        <f>'[13]Q3 2020 - 3 months'!$F$44</f>
        <v>0.1</v>
      </c>
    </row>
    <row r="9" spans="2:39" ht="13.15" hidden="1" customHeight="1" x14ac:dyDescent="0.25">
      <c r="B9" s="235" t="s">
        <v>188</v>
      </c>
      <c r="C9" s="232"/>
      <c r="D9" s="232"/>
      <c r="E9" s="232">
        <f>'[6]Appendix A - FFO'!$B$9</f>
        <v>-4.5999999999999996</v>
      </c>
      <c r="F9" s="232"/>
      <c r="G9" s="232">
        <f>'[6]Appendix A - FFO'!$AQ$9</f>
        <v>-6.3</v>
      </c>
      <c r="H9" s="234"/>
      <c r="I9" s="232">
        <f>SUM(AK9:AM9)</f>
        <v>18.343000000000004</v>
      </c>
      <c r="J9" s="232"/>
      <c r="K9" s="234"/>
      <c r="L9" s="234"/>
      <c r="M9" s="234"/>
      <c r="N9" s="487"/>
      <c r="P9" s="487"/>
      <c r="R9" s="487"/>
      <c r="S9" s="234"/>
      <c r="U9" s="487"/>
      <c r="W9" s="487"/>
      <c r="X9" s="487"/>
      <c r="Y9" s="487"/>
      <c r="Z9" s="487"/>
      <c r="AA9" s="487"/>
      <c r="AC9" s="488">
        <v>-30.599</v>
      </c>
      <c r="AD9" s="488">
        <v>-18.309999999999999</v>
      </c>
      <c r="AE9" s="489">
        <v>-13.925000000000001</v>
      </c>
      <c r="AF9" s="489">
        <v>5.3890000000000002</v>
      </c>
      <c r="AG9" s="489">
        <v>-6.5110000000000001</v>
      </c>
      <c r="AH9" s="489">
        <v>6.5259999999999998</v>
      </c>
      <c r="AI9" s="489">
        <v>-0.4</v>
      </c>
      <c r="AJ9" s="489">
        <v>-6.3</v>
      </c>
      <c r="AK9" s="489">
        <v>20.82</v>
      </c>
      <c r="AL9" s="490">
        <f>'[12]Appendix A - FFO'!AM9</f>
        <v>2.1230000000000002</v>
      </c>
      <c r="AM9" s="228">
        <f>'[13]Q3 2020 - 3 months'!$F$45</f>
        <v>-4.5999999999999996</v>
      </c>
    </row>
    <row r="10" spans="2:39" ht="15.75" hidden="1" x14ac:dyDescent="0.25">
      <c r="B10" s="235" t="s">
        <v>196</v>
      </c>
      <c r="C10" s="232"/>
      <c r="D10" s="232"/>
      <c r="E10" s="232">
        <f>'[6]Appendix A - FFO'!$B$10</f>
        <v>-0.2</v>
      </c>
      <c r="F10" s="232"/>
      <c r="G10" s="232">
        <f>'[6]Appendix A - FFO'!$AQ$10</f>
        <v>0</v>
      </c>
      <c r="H10" s="234"/>
      <c r="I10" s="232">
        <f>SUM(AK10:AM10)</f>
        <v>-2.7681649999999918</v>
      </c>
      <c r="J10" s="232"/>
      <c r="K10" s="234"/>
      <c r="L10" s="234"/>
      <c r="M10" s="234"/>
      <c r="N10" s="487"/>
      <c r="P10" s="487"/>
      <c r="R10" s="487"/>
      <c r="S10" s="234"/>
      <c r="U10" s="487"/>
      <c r="W10" s="487"/>
      <c r="X10" s="487"/>
      <c r="Y10" s="487"/>
      <c r="Z10" s="487"/>
      <c r="AA10" s="487"/>
      <c r="AC10" s="488">
        <v>0</v>
      </c>
      <c r="AD10" s="488">
        <v>0</v>
      </c>
      <c r="AE10" s="489">
        <v>0</v>
      </c>
      <c r="AF10" s="489">
        <v>0</v>
      </c>
      <c r="AG10" s="489">
        <v>0</v>
      </c>
      <c r="AH10" s="489">
        <v>0</v>
      </c>
      <c r="AI10" s="489">
        <v>0</v>
      </c>
      <c r="AJ10" s="489">
        <v>0</v>
      </c>
      <c r="AK10" s="489">
        <v>-3.2999999999999972</v>
      </c>
      <c r="AL10" s="490">
        <f>'[12]Appendix A - FFO'!AM10</f>
        <v>0.70000000000000551</v>
      </c>
      <c r="AM10" s="228">
        <f>'[13]Q3 2020 - 3 months'!$F$46</f>
        <v>-0.16816500000000001</v>
      </c>
    </row>
    <row r="11" spans="2:39" ht="15.75" hidden="1" x14ac:dyDescent="0.25">
      <c r="B11" s="235" t="s">
        <v>197</v>
      </c>
      <c r="C11" s="232"/>
      <c r="D11" s="232"/>
      <c r="E11" s="232">
        <f>'[6]Appendix A - FFO'!$B$11</f>
        <v>7.02</v>
      </c>
      <c r="F11" s="232"/>
      <c r="G11" s="232">
        <f>'[6]Appendix A - FFO'!$AQ$11</f>
        <v>0</v>
      </c>
      <c r="H11" s="234"/>
      <c r="I11" s="232">
        <f>SUM(AK11:AM11)</f>
        <v>11.62</v>
      </c>
      <c r="J11" s="232"/>
      <c r="K11" s="234"/>
      <c r="L11" s="234"/>
      <c r="M11" s="234"/>
      <c r="N11" s="487"/>
      <c r="P11" s="487"/>
      <c r="R11" s="487"/>
      <c r="S11" s="234"/>
      <c r="U11" s="487"/>
      <c r="W11" s="487"/>
      <c r="X11" s="487"/>
      <c r="Y11" s="487"/>
      <c r="Z11" s="487"/>
      <c r="AA11" s="487"/>
      <c r="AC11" s="488">
        <v>0</v>
      </c>
      <c r="AD11" s="488">
        <v>0</v>
      </c>
      <c r="AE11" s="489">
        <v>0</v>
      </c>
      <c r="AF11" s="489">
        <v>0</v>
      </c>
      <c r="AG11" s="489">
        <v>0</v>
      </c>
      <c r="AH11" s="489">
        <v>0</v>
      </c>
      <c r="AI11" s="489">
        <v>0</v>
      </c>
      <c r="AJ11" s="489">
        <v>0</v>
      </c>
      <c r="AK11" s="489">
        <v>0</v>
      </c>
      <c r="AL11" s="490">
        <f>'[12]Appendix A - FFO'!AM11</f>
        <v>4.5999999999999996</v>
      </c>
      <c r="AM11" s="228">
        <f>'[13]Q3 2020 - 3 months'!$F$47</f>
        <v>7.02</v>
      </c>
    </row>
    <row r="12" spans="2:39" hidden="1" x14ac:dyDescent="0.25">
      <c r="B12" s="235" t="s">
        <v>115</v>
      </c>
      <c r="C12" s="234"/>
      <c r="D12" s="234"/>
      <c r="E12" s="234">
        <f>'[6]Appendix A - FFO'!$B$12</f>
        <v>103.869</v>
      </c>
      <c r="F12" s="234"/>
      <c r="G12" s="234">
        <f>'[6]Appendix A - FFO'!$AQ$12</f>
        <v>64.400000000000006</v>
      </c>
      <c r="H12" s="234"/>
      <c r="I12" s="234">
        <f>SUM(AK12:AM12)</f>
        <v>264.613</v>
      </c>
      <c r="J12" s="234"/>
      <c r="K12" s="234"/>
      <c r="L12" s="234"/>
      <c r="M12" s="234"/>
      <c r="N12" s="487"/>
      <c r="P12" s="487"/>
      <c r="R12" s="487"/>
      <c r="S12" s="234"/>
      <c r="U12" s="487"/>
      <c r="W12" s="487"/>
      <c r="X12" s="487"/>
      <c r="Y12" s="487"/>
      <c r="Z12" s="487"/>
      <c r="AA12" s="487"/>
      <c r="AC12" s="488">
        <v>53.924999999999997</v>
      </c>
      <c r="AD12" s="488">
        <v>62.106999999999999</v>
      </c>
      <c r="AE12" s="489">
        <v>65.052999999999997</v>
      </c>
      <c r="AF12" s="489">
        <v>64.715999999999994</v>
      </c>
      <c r="AG12" s="489">
        <v>62.497</v>
      </c>
      <c r="AH12" s="489">
        <v>63.427</v>
      </c>
      <c r="AI12" s="489">
        <v>63.9</v>
      </c>
      <c r="AJ12" s="489">
        <v>64.400000000000006</v>
      </c>
      <c r="AK12" s="489">
        <f>'[12]Appendix A - FFO'!$AL$12</f>
        <v>72.204999999999998</v>
      </c>
      <c r="AL12" s="490">
        <f>'[12]Appendix A - FFO'!AM12</f>
        <v>88.507999999999996</v>
      </c>
      <c r="AM12" s="228">
        <f>'[13]Q3 2020 - 3 months'!$F$48</f>
        <v>103.9</v>
      </c>
    </row>
    <row r="13" spans="2:39" hidden="1" x14ac:dyDescent="0.2">
      <c r="B13" s="465" t="s">
        <v>186</v>
      </c>
      <c r="C13" s="2" t="e">
        <f>SUM(C4:C12)+#REF!+0.1</f>
        <v>#REF!</v>
      </c>
      <c r="D13" s="236"/>
      <c r="E13" s="2">
        <f>SUM(E4:E12)</f>
        <v>173.53250300463498</v>
      </c>
      <c r="F13" s="236"/>
      <c r="G13" s="2">
        <f>SUM(G4:G12)</f>
        <v>112.08600000000001</v>
      </c>
      <c r="H13" s="237"/>
      <c r="I13" s="493">
        <f>SUM(I4:I12)-0.2</f>
        <v>459.59233800463511</v>
      </c>
      <c r="J13" s="494"/>
      <c r="K13" s="237"/>
      <c r="L13" s="237"/>
      <c r="M13" s="237"/>
      <c r="N13" s="495"/>
      <c r="P13" s="495"/>
      <c r="R13" s="496"/>
      <c r="S13" s="237"/>
      <c r="U13" s="495"/>
      <c r="W13" s="496"/>
      <c r="X13" s="497">
        <v>-0.1</v>
      </c>
      <c r="Y13" s="497"/>
      <c r="Z13" s="497"/>
      <c r="AA13" s="497"/>
      <c r="AC13" s="495">
        <f t="shared" ref="AC13:AK13" si="0">SUM(AC4:AC12)</f>
        <v>73.341999999999985</v>
      </c>
      <c r="AD13" s="495">
        <f t="shared" si="0"/>
        <v>93.01</v>
      </c>
      <c r="AE13" s="495">
        <f t="shared" si="0"/>
        <v>114.60299999999998</v>
      </c>
      <c r="AF13" s="495">
        <f t="shared" si="0"/>
        <v>115.03899999999999</v>
      </c>
      <c r="AG13" s="495">
        <f t="shared" si="0"/>
        <v>323.13400000000001</v>
      </c>
      <c r="AH13" s="495">
        <f t="shared" si="0"/>
        <v>91.746000000000024</v>
      </c>
      <c r="AI13" s="495">
        <f t="shared" si="0"/>
        <v>88.454000000000008</v>
      </c>
      <c r="AJ13" s="495">
        <f t="shared" si="0"/>
        <v>112.08600000000001</v>
      </c>
      <c r="AK13" s="495">
        <f t="shared" si="0"/>
        <v>124.82499999999999</v>
      </c>
      <c r="AL13" s="495" t="e">
        <f>SUM(AL4:AL12)+#REF!</f>
        <v>#REF!</v>
      </c>
      <c r="AM13" s="495">
        <f>SUM(AM4:AM12)+K13</f>
        <v>173.55183500000004</v>
      </c>
    </row>
    <row r="14" spans="2:39" ht="14.25" hidden="1" customHeight="1" x14ac:dyDescent="0.25">
      <c r="B14" s="235" t="s">
        <v>192</v>
      </c>
      <c r="C14" s="498"/>
      <c r="D14" s="498"/>
      <c r="E14" s="498">
        <f>'[6]Appendix A - FFO'!$B$14</f>
        <v>253341.66505561335</v>
      </c>
      <c r="F14" s="498"/>
      <c r="G14" s="498">
        <f>'[6]Appendix A - FFO'!$AQ$14*1000</f>
        <v>222535</v>
      </c>
      <c r="H14" s="499"/>
      <c r="I14" s="498">
        <f>'[14].1 EPS Calculation'!$R$36</f>
        <v>247734.32295949524</v>
      </c>
      <c r="J14" s="498"/>
      <c r="K14" s="499"/>
      <c r="L14" s="499"/>
      <c r="M14" s="499"/>
      <c r="S14" s="499"/>
      <c r="AE14" s="228">
        <f>[15]Historical!BF53</f>
        <v>174.03</v>
      </c>
      <c r="AF14" s="228">
        <f>[15]Historical!BG53</f>
        <v>178.33799999999999</v>
      </c>
      <c r="AG14" s="228">
        <f>[15]Historical!BH53</f>
        <v>211.4</v>
      </c>
      <c r="AH14" s="228">
        <f>[15]Historical!BI53</f>
        <v>220.71100000000001</v>
      </c>
      <c r="AI14" s="500">
        <f>[15]Historical!BJ53</f>
        <v>222.535</v>
      </c>
      <c r="AJ14" s="500">
        <f>[15]Historical!BK53</f>
        <v>222.535</v>
      </c>
      <c r="AK14" s="500">
        <f>[15]Historical!BL53</f>
        <v>236.41300000000001</v>
      </c>
      <c r="AL14" s="500">
        <v>253.37</v>
      </c>
    </row>
    <row r="15" spans="2:39" hidden="1" x14ac:dyDescent="0.2">
      <c r="B15" s="465" t="s">
        <v>383</v>
      </c>
      <c r="C15" s="501" t="e">
        <f>(C13*1000)/C14</f>
        <v>#REF!</v>
      </c>
      <c r="D15" s="502"/>
      <c r="E15" s="501">
        <f>(E13*1000)/E14</f>
        <v>0.68497419469687815</v>
      </c>
      <c r="F15" s="502"/>
      <c r="G15" s="501">
        <f>(G13*1000)/G14</f>
        <v>0.50367807311209478</v>
      </c>
      <c r="H15" s="497"/>
      <c r="I15" s="496">
        <f>(I13*1000)/I14</f>
        <v>1.8551823280449469</v>
      </c>
      <c r="J15" s="502"/>
      <c r="K15" s="497"/>
      <c r="L15" s="497"/>
      <c r="M15" s="497"/>
      <c r="N15" s="503"/>
      <c r="P15" s="503"/>
      <c r="R15" s="497"/>
      <c r="S15" s="497"/>
      <c r="T15" s="497"/>
      <c r="U15" s="497"/>
      <c r="V15" s="497"/>
      <c r="W15" s="497"/>
      <c r="X15" s="497"/>
      <c r="Y15" s="497"/>
      <c r="Z15" s="497"/>
      <c r="AA15" s="497"/>
    </row>
    <row r="16" spans="2:39" hidden="1" x14ac:dyDescent="0.25">
      <c r="B16" s="235" t="s">
        <v>384</v>
      </c>
      <c r="C16" s="498">
        <v>246792</v>
      </c>
      <c r="D16" s="498"/>
      <c r="E16" s="498">
        <f>'[6]Appendix X - Adj Net Earnings'!D14</f>
        <v>0</v>
      </c>
      <c r="F16" s="498"/>
      <c r="G16" s="498">
        <f>'[6]Appendix X - Adj Net Earnings'!F14</f>
        <v>0</v>
      </c>
      <c r="H16" s="499"/>
      <c r="I16" s="498">
        <f>C16</f>
        <v>246792</v>
      </c>
      <c r="J16" s="498">
        <f>D16</f>
        <v>0</v>
      </c>
      <c r="K16" s="499"/>
      <c r="L16" s="499"/>
      <c r="M16" s="499"/>
      <c r="R16" s="500"/>
      <c r="S16" s="499"/>
      <c r="T16" s="500"/>
      <c r="U16" s="500"/>
      <c r="V16" s="500"/>
      <c r="W16" s="500"/>
      <c r="X16" s="500"/>
      <c r="Y16" s="500"/>
      <c r="Z16" s="500"/>
      <c r="AA16" s="500"/>
      <c r="AC16" s="504" t="s">
        <v>372</v>
      </c>
      <c r="AD16" s="504" t="s">
        <v>373</v>
      </c>
      <c r="AE16" s="505" t="s">
        <v>374</v>
      </c>
      <c r="AF16" s="505" t="s">
        <v>375</v>
      </c>
      <c r="AG16" s="505" t="s">
        <v>376</v>
      </c>
      <c r="AH16" s="505" t="s">
        <v>377</v>
      </c>
      <c r="AI16" s="505" t="s">
        <v>378</v>
      </c>
      <c r="AJ16" s="505" t="s">
        <v>379</v>
      </c>
      <c r="AK16" s="505" t="s">
        <v>380</v>
      </c>
      <c r="AL16" s="505" t="s">
        <v>381</v>
      </c>
    </row>
    <row r="17" spans="2:43" hidden="1" x14ac:dyDescent="0.25">
      <c r="E17" s="506"/>
      <c r="G17" s="506"/>
    </row>
    <row r="18" spans="2:43" hidden="1" x14ac:dyDescent="0.2">
      <c r="B18" s="465" t="s">
        <v>385</v>
      </c>
      <c r="C18" s="501">
        <f>[2]ER_IncomeStatement!K89</f>
        <v>-0.17470797075491004</v>
      </c>
      <c r="D18" s="502"/>
      <c r="E18" s="501">
        <f>'[16]Income Statement'!$E$109</f>
        <v>0.14847531429648653</v>
      </c>
      <c r="F18" s="502"/>
      <c r="G18" s="501">
        <f>'[17]Income Statement'!$G$109</f>
        <v>9.8740450537268099E-2</v>
      </c>
      <c r="H18" s="497"/>
      <c r="I18" s="496">
        <f>SUM(AI18:AL18)</f>
        <v>0.32529202924508993</v>
      </c>
      <c r="J18" s="502"/>
      <c r="K18" s="497"/>
      <c r="L18" s="497"/>
      <c r="M18" s="497"/>
      <c r="S18" s="497"/>
      <c r="AE18" s="228">
        <f>[15]Historical!BF55</f>
        <v>0.36</v>
      </c>
      <c r="AF18" s="228">
        <f>[15]Historical!BG55</f>
        <v>0.25</v>
      </c>
      <c r="AG18" s="228">
        <f>[15]Historical!BH55</f>
        <v>1.26</v>
      </c>
      <c r="AH18" s="507">
        <f>[15]Historical!BI55</f>
        <v>0.1</v>
      </c>
      <c r="AI18" s="228">
        <f>[15]Historical!BJ55</f>
        <v>0.11</v>
      </c>
      <c r="AJ18" s="228">
        <f>[15]Historical!BK55</f>
        <v>0.24</v>
      </c>
      <c r="AK18" s="228">
        <f>[15]Historical!BL55</f>
        <v>0.15</v>
      </c>
      <c r="AL18" s="508">
        <f>[2]ER_IncomeStatement!K89</f>
        <v>-0.17470797075491004</v>
      </c>
    </row>
    <row r="19" spans="2:43" hidden="1" x14ac:dyDescent="0.25">
      <c r="AC19" s="228">
        <f>134124035/1000000</f>
        <v>134.12403499999999</v>
      </c>
      <c r="AD19" s="228">
        <f>146110000/1000000</f>
        <v>146.11000000000001</v>
      </c>
      <c r="AE19" s="500">
        <f>174030000/1000000</f>
        <v>174.03</v>
      </c>
      <c r="AF19" s="500">
        <f>'[18].1 EPS Calculation'!$Q$38/1000</f>
        <v>178.33785262362511</v>
      </c>
      <c r="AG19" s="500">
        <f>211404000/1000000</f>
        <v>211.404</v>
      </c>
      <c r="AH19" s="500">
        <f>220711000/1000000</f>
        <v>220.71100000000001</v>
      </c>
      <c r="AI19" s="500">
        <f>222535000/1000000</f>
        <v>222.535</v>
      </c>
      <c r="AJ19" s="500">
        <f>'[19].1 EPS Calculation'!$Q$35/1000</f>
        <v>224.7523856912253</v>
      </c>
      <c r="AK19" s="500">
        <f>236413057/1000000</f>
        <v>236.41305700000001</v>
      </c>
      <c r="AL19" s="500">
        <f>'[17]Income Statement'!$E$105/1000</f>
        <v>253.36536881642903</v>
      </c>
    </row>
    <row r="20" spans="2:43" x14ac:dyDescent="0.25">
      <c r="B20" s="465" t="s">
        <v>0</v>
      </c>
      <c r="AE20" s="500"/>
      <c r="AF20" s="500"/>
      <c r="AG20" s="500"/>
      <c r="AH20" s="500"/>
      <c r="AI20" s="500"/>
      <c r="AJ20" s="500"/>
      <c r="AK20" s="500"/>
      <c r="AL20" s="500"/>
    </row>
    <row r="21" spans="2:43" ht="11.45" customHeight="1" x14ac:dyDescent="0.25">
      <c r="B21" s="465" t="s">
        <v>386</v>
      </c>
      <c r="R21" s="500"/>
      <c r="T21" s="500"/>
      <c r="U21" s="500"/>
      <c r="V21" s="500"/>
      <c r="W21" s="500"/>
      <c r="X21" s="500"/>
      <c r="Y21" s="500"/>
      <c r="Z21" s="500"/>
      <c r="AA21" s="500"/>
      <c r="AE21" s="509"/>
      <c r="AF21" s="509"/>
      <c r="AG21" s="509"/>
      <c r="AH21" s="509"/>
      <c r="AI21" s="509"/>
      <c r="AJ21" s="509"/>
      <c r="AK21" s="509"/>
      <c r="AL21" s="509"/>
    </row>
    <row r="22" spans="2:43" ht="13.5" thickBot="1" x14ac:dyDescent="0.25">
      <c r="B22" s="227"/>
      <c r="C22" s="588" t="s">
        <v>324</v>
      </c>
      <c r="D22" s="588"/>
      <c r="E22" s="588"/>
      <c r="F22" s="588"/>
      <c r="G22" s="588"/>
      <c r="H22" s="588"/>
      <c r="I22" s="588"/>
      <c r="R22" s="500"/>
      <c r="T22" s="500"/>
      <c r="U22" s="500"/>
      <c r="V22" s="500"/>
      <c r="W22" s="500"/>
      <c r="X22" s="500"/>
      <c r="Y22" s="500"/>
      <c r="Z22" s="500"/>
      <c r="AA22" s="500"/>
    </row>
    <row r="23" spans="2:43" ht="29.25" thickBot="1" x14ac:dyDescent="0.3">
      <c r="B23" s="589" t="s">
        <v>348</v>
      </c>
      <c r="C23" s="238" t="s">
        <v>199</v>
      </c>
      <c r="D23" s="239"/>
      <c r="E23" s="240" t="s">
        <v>1</v>
      </c>
      <c r="F23" s="241"/>
      <c r="G23" s="238" t="s">
        <v>387</v>
      </c>
      <c r="H23" s="241"/>
      <c r="I23" s="238" t="s">
        <v>2</v>
      </c>
      <c r="R23" s="500"/>
      <c r="T23" s="500"/>
      <c r="U23" s="500"/>
      <c r="V23" s="500"/>
      <c r="W23" s="500"/>
      <c r="X23" s="500"/>
      <c r="Y23" s="500"/>
      <c r="Z23" s="500"/>
      <c r="AA23" s="500"/>
      <c r="AE23" s="510"/>
      <c r="AF23" s="510"/>
      <c r="AG23" s="510"/>
      <c r="AH23" s="510"/>
      <c r="AI23" s="510"/>
      <c r="AJ23" s="510"/>
      <c r="AK23" s="510"/>
      <c r="AL23" s="510"/>
    </row>
    <row r="24" spans="2:43" x14ac:dyDescent="0.25">
      <c r="B24" s="589"/>
      <c r="R24" s="500"/>
      <c r="T24" s="500"/>
      <c r="U24" s="500"/>
      <c r="V24" s="500"/>
      <c r="W24" s="500"/>
      <c r="X24" s="500"/>
      <c r="Y24" s="500"/>
      <c r="Z24" s="500"/>
      <c r="AA24" s="500"/>
      <c r="AE24" s="510"/>
      <c r="AF24" s="510"/>
      <c r="AG24" s="510"/>
      <c r="AH24" s="510"/>
      <c r="AI24" s="510"/>
      <c r="AJ24" s="510"/>
      <c r="AK24" s="510"/>
      <c r="AL24" s="510"/>
    </row>
    <row r="25" spans="2:43" x14ac:dyDescent="0.2">
      <c r="B25" s="465" t="s">
        <v>409</v>
      </c>
      <c r="C25" s="229">
        <v>41.600000000000037</v>
      </c>
      <c r="D25" s="230"/>
      <c r="E25" s="229">
        <v>24.200000000000003</v>
      </c>
      <c r="F25" s="230"/>
      <c r="G25" s="229">
        <v>0.2</v>
      </c>
      <c r="H25" s="231"/>
      <c r="I25" s="229">
        <v>66.000000000000043</v>
      </c>
      <c r="N25" s="511"/>
      <c r="P25" s="511"/>
      <c r="R25" s="500"/>
      <c r="S25" s="511"/>
      <c r="T25" s="500"/>
      <c r="U25" s="500"/>
      <c r="V25" s="500"/>
      <c r="W25" s="500"/>
      <c r="X25" s="500"/>
      <c r="Y25" s="500"/>
      <c r="Z25" s="500"/>
      <c r="AA25" s="500"/>
      <c r="AE25" s="510"/>
      <c r="AQ25" s="511">
        <f>ROUND(I25,1)</f>
        <v>66</v>
      </c>
    </row>
    <row r="26" spans="2:43" x14ac:dyDescent="0.25">
      <c r="B26" s="465"/>
      <c r="C26" s="231"/>
      <c r="D26" s="230"/>
      <c r="E26" s="231"/>
      <c r="F26" s="230"/>
      <c r="G26" s="231"/>
      <c r="H26" s="231"/>
      <c r="I26" s="231"/>
      <c r="N26" s="511"/>
      <c r="P26" s="511"/>
      <c r="R26" s="500"/>
      <c r="S26" s="511"/>
      <c r="AE26" s="510"/>
    </row>
    <row r="27" spans="2:43" x14ac:dyDescent="0.25">
      <c r="B27" s="233" t="s">
        <v>187</v>
      </c>
      <c r="C27" s="232">
        <v>0</v>
      </c>
      <c r="D27" s="232"/>
      <c r="E27" s="232">
        <v>0</v>
      </c>
      <c r="F27" s="232"/>
      <c r="G27" s="232">
        <v>-17.899999999999999</v>
      </c>
      <c r="H27" s="234"/>
      <c r="I27" s="512">
        <v>-17.899999999999999</v>
      </c>
      <c r="N27" s="511"/>
      <c r="P27" s="511"/>
      <c r="R27" s="500"/>
      <c r="S27" s="511"/>
      <c r="AE27" s="510"/>
      <c r="AQ27" s="511">
        <f t="shared" ref="AQ27" si="1">ROUND(I27,1)</f>
        <v>-17.899999999999999</v>
      </c>
    </row>
    <row r="28" spans="2:43" x14ac:dyDescent="0.25">
      <c r="B28" s="235" t="s">
        <v>300</v>
      </c>
      <c r="C28" s="232">
        <v>56.1</v>
      </c>
      <c r="D28" s="234"/>
      <c r="E28" s="234">
        <v>0</v>
      </c>
      <c r="F28" s="234"/>
      <c r="G28" s="232">
        <v>0</v>
      </c>
      <c r="H28" s="234"/>
      <c r="I28" s="512">
        <v>56.1</v>
      </c>
      <c r="N28" s="511"/>
      <c r="P28" s="511"/>
      <c r="R28" s="500"/>
      <c r="S28" s="511"/>
      <c r="AQ28" s="511"/>
    </row>
    <row r="29" spans="2:43" x14ac:dyDescent="0.2">
      <c r="B29" s="465" t="s">
        <v>388</v>
      </c>
      <c r="C29" s="2">
        <v>97.7</v>
      </c>
      <c r="D29" s="236"/>
      <c r="E29" s="2">
        <v>24.200000000000003</v>
      </c>
      <c r="F29" s="236"/>
      <c r="G29" s="2">
        <v>-17.7</v>
      </c>
      <c r="H29" s="237"/>
      <c r="I29" s="2">
        <v>104.2</v>
      </c>
      <c r="N29" s="513"/>
      <c r="O29" s="513"/>
      <c r="P29" s="513"/>
      <c r="Q29" s="513"/>
      <c r="R29" s="513"/>
      <c r="S29" s="513"/>
      <c r="AQ29" s="513">
        <f>SUM(AQ25:AQ27)</f>
        <v>48.1</v>
      </c>
    </row>
    <row r="30" spans="2:43" x14ac:dyDescent="0.25">
      <c r="B30" s="227"/>
    </row>
    <row r="31" spans="2:43" ht="13.5" customHeight="1" thickBot="1" x14ac:dyDescent="0.25">
      <c r="B31" s="227"/>
      <c r="C31" s="588" t="s">
        <v>389</v>
      </c>
      <c r="D31" s="588"/>
      <c r="E31" s="588"/>
      <c r="F31" s="588"/>
      <c r="G31" s="588"/>
      <c r="H31" s="588"/>
      <c r="I31" s="588"/>
    </row>
    <row r="32" spans="2:43" ht="29.25" thickBot="1" x14ac:dyDescent="0.3">
      <c r="B32" s="589" t="s">
        <v>348</v>
      </c>
      <c r="C32" s="238" t="s">
        <v>199</v>
      </c>
      <c r="D32" s="239"/>
      <c r="E32" s="240" t="s">
        <v>1</v>
      </c>
      <c r="F32" s="241"/>
      <c r="G32" s="238" t="s">
        <v>387</v>
      </c>
      <c r="H32" s="241"/>
      <c r="I32" s="238" t="s">
        <v>2</v>
      </c>
    </row>
    <row r="33" spans="1:19" x14ac:dyDescent="0.25">
      <c r="B33" s="589"/>
    </row>
    <row r="34" spans="1:19" x14ac:dyDescent="0.2">
      <c r="B34" s="465" t="s">
        <v>409</v>
      </c>
      <c r="C34" s="229">
        <v>148.20000000000007</v>
      </c>
      <c r="D34" s="230"/>
      <c r="E34" s="229">
        <v>15.299999999999999</v>
      </c>
      <c r="F34" s="230"/>
      <c r="G34" s="229">
        <v>9.9999999999999978E-2</v>
      </c>
      <c r="H34" s="231"/>
      <c r="I34" s="229">
        <v>163.60000000000008</v>
      </c>
      <c r="N34" s="511"/>
      <c r="P34" s="511"/>
      <c r="R34" s="500"/>
      <c r="S34" s="511"/>
    </row>
    <row r="35" spans="1:19" x14ac:dyDescent="0.25">
      <c r="B35" s="465"/>
      <c r="C35" s="231"/>
      <c r="D35" s="230"/>
      <c r="E35" s="231"/>
      <c r="F35" s="230"/>
      <c r="G35" s="231"/>
      <c r="H35" s="231"/>
      <c r="I35" s="231"/>
      <c r="N35" s="511"/>
      <c r="P35" s="511"/>
      <c r="R35" s="500"/>
      <c r="S35" s="511"/>
    </row>
    <row r="36" spans="1:19" x14ac:dyDescent="0.25">
      <c r="B36" s="233" t="s">
        <v>187</v>
      </c>
      <c r="C36" s="232">
        <v>0</v>
      </c>
      <c r="D36" s="232"/>
      <c r="E36" s="232">
        <v>0</v>
      </c>
      <c r="F36" s="232"/>
      <c r="G36" s="232">
        <v>-34.700000000000003</v>
      </c>
      <c r="H36" s="234"/>
      <c r="I36" s="512">
        <v>-34.700000000000003</v>
      </c>
      <c r="N36" s="511"/>
      <c r="P36" s="511"/>
      <c r="R36" s="500"/>
      <c r="S36" s="511"/>
    </row>
    <row r="37" spans="1:19" x14ac:dyDescent="0.25">
      <c r="B37" s="235" t="s">
        <v>300</v>
      </c>
      <c r="C37" s="232">
        <v>56.1</v>
      </c>
      <c r="D37" s="234"/>
      <c r="E37" s="234">
        <v>0</v>
      </c>
      <c r="F37" s="234"/>
      <c r="G37" s="232">
        <v>0</v>
      </c>
      <c r="H37" s="234"/>
      <c r="I37" s="512">
        <v>56.1</v>
      </c>
      <c r="N37" s="511"/>
      <c r="P37" s="511"/>
      <c r="R37" s="500"/>
      <c r="S37" s="511"/>
    </row>
    <row r="38" spans="1:19" x14ac:dyDescent="0.2">
      <c r="B38" s="465" t="s">
        <v>388</v>
      </c>
      <c r="C38" s="2">
        <v>204.3</v>
      </c>
      <c r="D38" s="236"/>
      <c r="E38" s="2">
        <v>15.299999999999999</v>
      </c>
      <c r="F38" s="236"/>
      <c r="G38" s="2">
        <v>-34.6</v>
      </c>
      <c r="H38" s="237"/>
      <c r="I38" s="2">
        <v>185</v>
      </c>
      <c r="N38" s="513"/>
      <c r="O38" s="513"/>
      <c r="P38" s="513"/>
      <c r="Q38" s="513"/>
      <c r="R38" s="513"/>
      <c r="S38" s="513"/>
    </row>
    <row r="39" spans="1:19" x14ac:dyDescent="0.25">
      <c r="B39" s="227"/>
    </row>
    <row r="40" spans="1:19" x14ac:dyDescent="0.25">
      <c r="B40" s="227"/>
    </row>
    <row r="41" spans="1:19" x14ac:dyDescent="0.25">
      <c r="A41" s="228" t="s">
        <v>410</v>
      </c>
      <c r="B41" s="586" t="s">
        <v>397</v>
      </c>
      <c r="C41" s="586"/>
      <c r="D41" s="586"/>
      <c r="E41" s="586"/>
      <c r="F41" s="586"/>
      <c r="G41" s="586"/>
      <c r="H41" s="586"/>
      <c r="I41" s="586"/>
    </row>
    <row r="42" spans="1:19" x14ac:dyDescent="0.25">
      <c r="B42" s="586"/>
      <c r="C42" s="586"/>
      <c r="D42" s="586"/>
      <c r="E42" s="586"/>
      <c r="F42" s="586"/>
      <c r="G42" s="586"/>
      <c r="H42" s="586"/>
      <c r="I42" s="586"/>
    </row>
  </sheetData>
  <mergeCells count="7">
    <mergeCell ref="B41:I42"/>
    <mergeCell ref="C1:G1"/>
    <mergeCell ref="I1:J1"/>
    <mergeCell ref="C22:I22"/>
    <mergeCell ref="B23:B24"/>
    <mergeCell ref="C31:I31"/>
    <mergeCell ref="B32:B33"/>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6D1E6-1FBC-440D-A01C-D7E950853079}">
  <sheetPr>
    <tabColor theme="8" tint="0.59999389629810485"/>
  </sheetPr>
  <dimension ref="B1:S21"/>
  <sheetViews>
    <sheetView topLeftCell="B1" workbookViewId="0">
      <selection activeCell="B7" sqref="B7"/>
    </sheetView>
  </sheetViews>
  <sheetFormatPr defaultColWidth="9.28515625" defaultRowHeight="12.75" x14ac:dyDescent="0.2"/>
  <cols>
    <col min="1" max="1" width="0" style="25" hidden="1" customWidth="1"/>
    <col min="2" max="2" width="46.5703125" style="25" customWidth="1"/>
    <col min="3" max="3" width="11.28515625" style="25" customWidth="1"/>
    <col min="4" max="4" width="8.7109375" style="25" bestFit="1" customWidth="1"/>
    <col min="5" max="5" width="0.7109375" style="25" customWidth="1"/>
    <col min="6" max="6" width="9.7109375" style="25" customWidth="1"/>
    <col min="7" max="7" width="8.7109375" style="25" bestFit="1" customWidth="1"/>
    <col min="8" max="8" width="0.7109375" style="25" customWidth="1"/>
    <col min="9" max="12" width="9.28515625" style="25"/>
    <col min="13" max="13" width="9.42578125" style="25" bestFit="1" customWidth="1"/>
    <col min="14" max="16384" width="9.28515625" style="25"/>
  </cols>
  <sheetData>
    <row r="1" spans="2:12" x14ac:dyDescent="0.2">
      <c r="B1" s="58" t="s">
        <v>0</v>
      </c>
      <c r="D1" s="27"/>
      <c r="G1" s="27"/>
    </row>
    <row r="2" spans="2:12" x14ac:dyDescent="0.2">
      <c r="B2" s="58" t="s">
        <v>390</v>
      </c>
    </row>
    <row r="3" spans="2:12" ht="37.9" customHeight="1" thickBot="1" x14ac:dyDescent="0.25">
      <c r="B3" s="211"/>
      <c r="C3" s="587" t="s">
        <v>321</v>
      </c>
      <c r="D3" s="587"/>
      <c r="E3" s="212"/>
      <c r="F3" s="587" t="s">
        <v>391</v>
      </c>
      <c r="G3" s="587"/>
      <c r="H3" s="212"/>
    </row>
    <row r="4" spans="2:12" ht="26.25" thickBot="1" x14ac:dyDescent="0.25">
      <c r="B4" s="325" t="s">
        <v>359</v>
      </c>
      <c r="C4" s="213" t="s">
        <v>254</v>
      </c>
      <c r="D4" s="213" t="s">
        <v>21</v>
      </c>
      <c r="E4" s="214"/>
      <c r="F4" s="213" t="s">
        <v>254</v>
      </c>
      <c r="G4" s="213" t="s">
        <v>21</v>
      </c>
      <c r="H4" s="214"/>
    </row>
    <row r="5" spans="2:12" x14ac:dyDescent="0.2">
      <c r="B5" s="216"/>
      <c r="C5" s="214"/>
      <c r="D5" s="214"/>
      <c r="E5" s="214"/>
      <c r="F5" s="214"/>
      <c r="G5" s="214"/>
      <c r="H5" s="214"/>
    </row>
    <row r="6" spans="2:12" x14ac:dyDescent="0.2">
      <c r="B6" s="71" t="s">
        <v>409</v>
      </c>
      <c r="C6" s="217">
        <v>66</v>
      </c>
      <c r="D6" s="217">
        <v>82.7</v>
      </c>
      <c r="E6" s="217"/>
      <c r="F6" s="217">
        <v>163.6</v>
      </c>
      <c r="G6" s="217">
        <v>134.6</v>
      </c>
      <c r="H6" s="217"/>
      <c r="I6" s="514"/>
      <c r="L6" s="515"/>
    </row>
    <row r="7" spans="2:12" x14ac:dyDescent="0.2">
      <c r="B7" s="218" t="s">
        <v>187</v>
      </c>
      <c r="C7" s="219">
        <v>-17.899999999999999</v>
      </c>
      <c r="D7" s="219">
        <v>-16.7</v>
      </c>
      <c r="E7" s="516"/>
      <c r="F7" s="219">
        <v>-34.700000000000003</v>
      </c>
      <c r="G7" s="219">
        <v>-33.5</v>
      </c>
      <c r="H7" s="516"/>
      <c r="L7" s="515"/>
    </row>
    <row r="8" spans="2:12" x14ac:dyDescent="0.2">
      <c r="B8" s="235" t="s">
        <v>300</v>
      </c>
      <c r="C8" s="219">
        <v>56.1</v>
      </c>
      <c r="D8" s="219">
        <v>0</v>
      </c>
      <c r="E8" s="219"/>
      <c r="F8" s="219">
        <v>56.1</v>
      </c>
      <c r="G8" s="219">
        <v>0</v>
      </c>
      <c r="H8" s="219"/>
      <c r="L8" s="517"/>
    </row>
    <row r="9" spans="2:12" x14ac:dyDescent="0.2">
      <c r="B9" s="58" t="s">
        <v>392</v>
      </c>
      <c r="C9" s="221">
        <v>104.2</v>
      </c>
      <c r="D9" s="221">
        <v>66</v>
      </c>
      <c r="E9" s="518"/>
      <c r="F9" s="221">
        <v>185</v>
      </c>
      <c r="G9" s="221">
        <v>101.1</v>
      </c>
      <c r="H9" s="518"/>
      <c r="L9" s="519"/>
    </row>
    <row r="10" spans="2:12" x14ac:dyDescent="0.2">
      <c r="B10" s="79" t="s">
        <v>125</v>
      </c>
      <c r="C10" s="379">
        <v>246303</v>
      </c>
      <c r="D10" s="379">
        <v>247210</v>
      </c>
      <c r="E10" s="518"/>
      <c r="F10" s="379">
        <v>246169</v>
      </c>
      <c r="G10" s="379">
        <v>237187</v>
      </c>
      <c r="H10" s="518"/>
      <c r="L10" s="519"/>
    </row>
    <row r="11" spans="2:12" x14ac:dyDescent="0.2">
      <c r="B11" s="79" t="s">
        <v>126</v>
      </c>
      <c r="L11" s="519"/>
    </row>
    <row r="12" spans="2:12" x14ac:dyDescent="0.2">
      <c r="B12" s="80" t="s">
        <v>127</v>
      </c>
      <c r="C12" s="379">
        <v>2351</v>
      </c>
      <c r="D12" s="379">
        <v>68</v>
      </c>
      <c r="E12" s="518"/>
      <c r="F12" s="379">
        <v>2192</v>
      </c>
      <c r="G12" s="379">
        <v>146</v>
      </c>
      <c r="H12" s="518"/>
      <c r="L12" s="519"/>
    </row>
    <row r="13" spans="2:12" x14ac:dyDescent="0.2">
      <c r="B13" s="80" t="s">
        <v>128</v>
      </c>
      <c r="C13" s="379">
        <v>10697</v>
      </c>
      <c r="D13" s="379">
        <v>0</v>
      </c>
      <c r="E13" s="518"/>
      <c r="F13" s="379">
        <v>9990</v>
      </c>
      <c r="G13" s="379">
        <v>2975</v>
      </c>
      <c r="H13" s="518"/>
      <c r="L13" s="519"/>
    </row>
    <row r="14" spans="2:12" x14ac:dyDescent="0.2">
      <c r="B14" s="80" t="s">
        <v>136</v>
      </c>
      <c r="C14" s="379">
        <v>6242</v>
      </c>
      <c r="D14" s="379">
        <v>6087</v>
      </c>
      <c r="E14" s="518"/>
      <c r="F14" s="379">
        <v>6282</v>
      </c>
      <c r="G14" s="379">
        <v>4114</v>
      </c>
      <c r="H14" s="518"/>
      <c r="L14" s="519"/>
    </row>
    <row r="15" spans="2:12" x14ac:dyDescent="0.2">
      <c r="B15" s="80" t="s">
        <v>301</v>
      </c>
      <c r="C15" s="379">
        <v>972</v>
      </c>
      <c r="D15" s="379">
        <v>0</v>
      </c>
      <c r="E15" s="518"/>
      <c r="F15" s="379">
        <v>486</v>
      </c>
      <c r="G15" s="379">
        <v>0</v>
      </c>
      <c r="H15" s="518"/>
      <c r="L15" s="519"/>
    </row>
    <row r="16" spans="2:12" ht="15.75" x14ac:dyDescent="0.2">
      <c r="B16" s="25" t="s">
        <v>393</v>
      </c>
      <c r="C16" s="222">
        <v>266565</v>
      </c>
      <c r="D16" s="222">
        <v>253365</v>
      </c>
      <c r="E16" s="518"/>
      <c r="F16" s="222">
        <v>265119</v>
      </c>
      <c r="G16" s="222">
        <v>244422</v>
      </c>
      <c r="H16" s="518"/>
      <c r="L16" s="519"/>
    </row>
    <row r="17" spans="2:19" x14ac:dyDescent="0.2">
      <c r="B17" s="58" t="s">
        <v>394</v>
      </c>
      <c r="C17" s="223">
        <v>0.39</v>
      </c>
      <c r="D17" s="223">
        <v>0.26</v>
      </c>
      <c r="E17" s="520"/>
      <c r="F17" s="223">
        <v>0.7</v>
      </c>
      <c r="G17" s="223">
        <v>0.41</v>
      </c>
      <c r="H17" s="520"/>
    </row>
    <row r="18" spans="2:19" x14ac:dyDescent="0.2">
      <c r="D18" s="90"/>
      <c r="E18" s="225"/>
      <c r="G18" s="90"/>
      <c r="H18" s="225"/>
      <c r="S18" s="90"/>
    </row>
    <row r="19" spans="2:19" x14ac:dyDescent="0.2">
      <c r="B19" s="586" t="s">
        <v>398</v>
      </c>
      <c r="C19" s="586"/>
      <c r="D19" s="586"/>
      <c r="E19" s="586"/>
      <c r="F19" s="586"/>
      <c r="G19" s="586"/>
    </row>
    <row r="20" spans="2:19" x14ac:dyDescent="0.2">
      <c r="B20" s="586"/>
      <c r="C20" s="586"/>
      <c r="D20" s="586"/>
      <c r="E20" s="586"/>
      <c r="F20" s="586"/>
      <c r="G20" s="586"/>
    </row>
    <row r="21" spans="2:19" ht="13.9" customHeight="1" x14ac:dyDescent="0.2"/>
  </sheetData>
  <mergeCells count="3">
    <mergeCell ref="C3:D3"/>
    <mergeCell ref="F3:G3"/>
    <mergeCell ref="B19:G2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5EEE-FAC6-489F-A573-E306B2008066}">
  <sheetPr>
    <tabColor theme="8" tint="0.59999389629810485"/>
  </sheetPr>
  <dimension ref="A1:Q34"/>
  <sheetViews>
    <sheetView showGridLines="0" topLeftCell="B10" zoomScale="90" zoomScaleNormal="90" workbookViewId="0">
      <selection activeCell="P11" sqref="P11"/>
    </sheetView>
  </sheetViews>
  <sheetFormatPr defaultColWidth="9.42578125" defaultRowHeight="12.75" x14ac:dyDescent="0.2"/>
  <cols>
    <col min="1" max="1" width="0" style="25" hidden="1" customWidth="1"/>
    <col min="2" max="2" width="35.5703125" style="25" bestFit="1" customWidth="1"/>
    <col min="3" max="3" width="14.28515625" style="25" customWidth="1"/>
    <col min="4" max="4" width="14.42578125" style="25" customWidth="1"/>
    <col min="5" max="5" width="2.28515625" style="25" customWidth="1"/>
    <col min="6" max="6" width="14.42578125" style="25" customWidth="1"/>
    <col min="7" max="7" width="13" style="25" customWidth="1"/>
    <col min="8" max="8" width="1.85546875" style="25" customWidth="1"/>
    <col min="9" max="11" width="10.42578125" style="25" customWidth="1"/>
    <col min="12" max="12" width="1.85546875" style="25" customWidth="1"/>
    <col min="13" max="13" width="1" style="25" customWidth="1"/>
    <col min="14" max="15" width="10.42578125" style="25" customWidth="1"/>
    <col min="16" max="16" width="11.42578125" style="25" customWidth="1"/>
    <col min="17" max="16384" width="9.42578125" style="25"/>
  </cols>
  <sheetData>
    <row r="1" spans="2:17" x14ac:dyDescent="0.2">
      <c r="B1" s="199" t="s">
        <v>0</v>
      </c>
      <c r="C1" s="432"/>
      <c r="D1" s="432"/>
      <c r="E1" s="432"/>
      <c r="F1" s="111"/>
      <c r="G1" s="111"/>
      <c r="I1" s="111"/>
      <c r="J1" s="111"/>
    </row>
    <row r="2" spans="2:17" x14ac:dyDescent="0.2">
      <c r="B2" s="199" t="s">
        <v>201</v>
      </c>
      <c r="C2" s="432"/>
      <c r="D2" s="432"/>
      <c r="E2" s="432"/>
      <c r="F2" s="111"/>
      <c r="G2" s="111"/>
      <c r="I2" s="111"/>
      <c r="J2" s="111"/>
    </row>
    <row r="3" spans="2:17" ht="34.35" customHeight="1" thickBot="1" x14ac:dyDescent="0.25">
      <c r="B3" s="211"/>
      <c r="C3" s="587" t="s">
        <v>321</v>
      </c>
      <c r="D3" s="587"/>
      <c r="E3" s="211"/>
      <c r="F3" s="587" t="s">
        <v>255</v>
      </c>
      <c r="G3" s="587"/>
      <c r="H3" s="207"/>
      <c r="I3" s="587" t="s">
        <v>184</v>
      </c>
      <c r="J3" s="587"/>
      <c r="K3" s="587"/>
      <c r="L3" s="207"/>
      <c r="M3" s="244"/>
      <c r="N3" s="587" t="s">
        <v>162</v>
      </c>
      <c r="O3" s="587"/>
      <c r="P3" s="587"/>
    </row>
    <row r="4" spans="2:17" ht="13.5" thickBot="1" x14ac:dyDescent="0.25">
      <c r="B4" s="326" t="s">
        <v>198</v>
      </c>
      <c r="C4" s="245" t="s">
        <v>254</v>
      </c>
      <c r="D4" s="245" t="s">
        <v>21</v>
      </c>
      <c r="E4" s="326"/>
      <c r="F4" s="245" t="s">
        <v>254</v>
      </c>
      <c r="G4" s="245" t="s">
        <v>21</v>
      </c>
      <c r="H4" s="321"/>
      <c r="I4" s="245" t="s">
        <v>21</v>
      </c>
      <c r="J4" s="245" t="s">
        <v>20</v>
      </c>
      <c r="K4" s="245" t="s">
        <v>19</v>
      </c>
      <c r="L4" s="321"/>
      <c r="M4" s="218"/>
      <c r="N4" s="245" t="s">
        <v>21</v>
      </c>
      <c r="O4" s="245" t="s">
        <v>20</v>
      </c>
      <c r="P4" s="245" t="s">
        <v>19</v>
      </c>
    </row>
    <row r="5" spans="2:17" x14ac:dyDescent="0.2">
      <c r="B5" s="216"/>
      <c r="C5" s="216"/>
      <c r="D5" s="216"/>
      <c r="E5" s="216"/>
      <c r="F5" s="246"/>
      <c r="G5" s="246"/>
      <c r="H5" s="357"/>
      <c r="I5" s="246"/>
      <c r="J5" s="246"/>
      <c r="K5" s="357"/>
      <c r="L5" s="357"/>
      <c r="M5" s="111"/>
      <c r="N5" s="358"/>
      <c r="O5" s="358"/>
      <c r="P5" s="214"/>
    </row>
    <row r="6" spans="2:17" x14ac:dyDescent="0.2">
      <c r="B6" s="58" t="s">
        <v>232</v>
      </c>
      <c r="C6" s="414">
        <v>66</v>
      </c>
      <c r="D6" s="414">
        <v>82.7</v>
      </c>
      <c r="E6" s="58"/>
      <c r="F6" s="414">
        <v>97.600000000000023</v>
      </c>
      <c r="G6" s="217">
        <v>51.9</v>
      </c>
      <c r="H6" s="359"/>
      <c r="I6" s="217">
        <v>-26.1</v>
      </c>
      <c r="J6" s="217">
        <v>70.8</v>
      </c>
      <c r="K6" s="359">
        <v>63</v>
      </c>
      <c r="L6" s="359"/>
      <c r="M6" s="359"/>
      <c r="N6" s="217">
        <v>192.6</v>
      </c>
      <c r="O6" s="359">
        <v>439.1</v>
      </c>
      <c r="P6" s="217">
        <v>278.8</v>
      </c>
      <c r="Q6" s="247"/>
    </row>
    <row r="7" spans="2:17" x14ac:dyDescent="0.2">
      <c r="B7" s="220" t="s">
        <v>133</v>
      </c>
      <c r="C7" s="219">
        <v>54.6</v>
      </c>
      <c r="D7" s="219">
        <v>50.8</v>
      </c>
      <c r="E7" s="220"/>
      <c r="F7" s="219">
        <v>46.800000000000004</v>
      </c>
      <c r="G7" s="219">
        <v>49.5</v>
      </c>
      <c r="H7" s="360"/>
      <c r="I7" s="219">
        <v>45.9</v>
      </c>
      <c r="J7" s="219">
        <v>48.5</v>
      </c>
      <c r="K7" s="360">
        <v>57.6</v>
      </c>
      <c r="L7" s="360"/>
      <c r="M7" s="361"/>
      <c r="N7" s="219">
        <v>191.6</v>
      </c>
      <c r="O7" s="360">
        <v>218.9</v>
      </c>
      <c r="P7" s="219">
        <v>212.1</v>
      </c>
      <c r="Q7" s="247"/>
    </row>
    <row r="8" spans="2:17" x14ac:dyDescent="0.2">
      <c r="B8" s="220" t="s">
        <v>121</v>
      </c>
      <c r="C8" s="219">
        <v>-1.7</v>
      </c>
      <c r="D8" s="219">
        <v>-1.1000000000000001</v>
      </c>
      <c r="E8" s="220"/>
      <c r="F8" s="219">
        <v>-0.5</v>
      </c>
      <c r="G8" s="219">
        <v>-1.4</v>
      </c>
      <c r="H8" s="360"/>
      <c r="I8" s="219">
        <v>-1.6</v>
      </c>
      <c r="J8" s="219">
        <v>-1.1000000000000001</v>
      </c>
      <c r="K8" s="360">
        <v>-1.3</v>
      </c>
      <c r="L8" s="360"/>
      <c r="M8" s="361"/>
      <c r="N8" s="219">
        <v>-5</v>
      </c>
      <c r="O8" s="360">
        <v>-9.3000000000000007</v>
      </c>
      <c r="P8" s="219">
        <v>-4.2</v>
      </c>
      <c r="Q8" s="247"/>
    </row>
    <row r="9" spans="2:17" x14ac:dyDescent="0.2">
      <c r="B9" s="220" t="s">
        <v>135</v>
      </c>
      <c r="C9" s="219">
        <v>1.6</v>
      </c>
      <c r="D9" s="219">
        <v>6.1</v>
      </c>
      <c r="E9" s="220"/>
      <c r="F9" s="219">
        <v>6.6999999999999993</v>
      </c>
      <c r="G9" s="219">
        <v>1.9</v>
      </c>
      <c r="H9" s="360"/>
      <c r="I9" s="219">
        <v>4.0999999999999996</v>
      </c>
      <c r="J9" s="219">
        <v>0.6</v>
      </c>
      <c r="K9" s="360">
        <v>0.2</v>
      </c>
      <c r="L9" s="360"/>
      <c r="M9" s="361"/>
      <c r="N9" s="219">
        <v>16.600000000000001</v>
      </c>
      <c r="O9" s="360">
        <v>1.2</v>
      </c>
      <c r="P9" s="219">
        <v>0.6</v>
      </c>
      <c r="Q9" s="247"/>
    </row>
    <row r="10" spans="2:17" x14ac:dyDescent="0.2">
      <c r="B10" s="220" t="s">
        <v>115</v>
      </c>
      <c r="C10" s="219">
        <v>90.8</v>
      </c>
      <c r="D10" s="219">
        <v>88.5</v>
      </c>
      <c r="E10" s="220"/>
      <c r="F10" s="219">
        <v>87.3</v>
      </c>
      <c r="G10" s="219">
        <v>72.2</v>
      </c>
      <c r="H10" s="219"/>
      <c r="I10" s="219">
        <v>89.300000000000026</v>
      </c>
      <c r="J10" s="219">
        <v>64.400000000000006</v>
      </c>
      <c r="K10" s="219">
        <v>64.7</v>
      </c>
      <c r="L10" s="219"/>
      <c r="M10" s="248"/>
      <c r="N10" s="219">
        <v>353.9</v>
      </c>
      <c r="O10" s="219">
        <v>254.3</v>
      </c>
      <c r="P10" s="219">
        <v>245.8</v>
      </c>
      <c r="Q10" s="247"/>
    </row>
    <row r="11" spans="2:17" x14ac:dyDescent="0.2">
      <c r="B11" s="220" t="s">
        <v>300</v>
      </c>
      <c r="C11" s="219">
        <v>56.1</v>
      </c>
      <c r="D11" s="40">
        <v>0</v>
      </c>
      <c r="E11" s="220"/>
      <c r="F11" s="40">
        <v>0</v>
      </c>
      <c r="G11" s="40">
        <v>0</v>
      </c>
      <c r="H11" s="219"/>
      <c r="I11" s="40">
        <v>0</v>
      </c>
      <c r="J11" s="40">
        <v>0</v>
      </c>
      <c r="K11" s="40">
        <v>0</v>
      </c>
      <c r="L11" s="219"/>
      <c r="M11" s="248"/>
      <c r="N11" s="40">
        <v>0</v>
      </c>
      <c r="O11" s="40">
        <v>0</v>
      </c>
      <c r="P11" s="40">
        <v>0</v>
      </c>
      <c r="Q11" s="247"/>
    </row>
    <row r="12" spans="2:17" x14ac:dyDescent="0.2">
      <c r="B12" s="220" t="s">
        <v>239</v>
      </c>
      <c r="C12" s="219">
        <v>-0.4</v>
      </c>
      <c r="D12" s="219">
        <v>-0.6</v>
      </c>
      <c r="E12" s="220"/>
      <c r="F12" s="219">
        <v>-0.5</v>
      </c>
      <c r="G12" s="40">
        <v>0</v>
      </c>
      <c r="H12" s="219"/>
      <c r="I12" s="219">
        <v>0.7</v>
      </c>
      <c r="J12" s="40">
        <v>0</v>
      </c>
      <c r="K12" s="40">
        <v>0</v>
      </c>
      <c r="L12" s="219"/>
      <c r="M12" s="248"/>
      <c r="N12" s="219">
        <v>0.2</v>
      </c>
      <c r="O12" s="40">
        <v>0</v>
      </c>
      <c r="P12" s="40">
        <v>0</v>
      </c>
      <c r="Q12" s="247"/>
    </row>
    <row r="13" spans="2:17" x14ac:dyDescent="0.2">
      <c r="B13" s="220" t="s">
        <v>202</v>
      </c>
      <c r="C13" s="219">
        <v>1.7</v>
      </c>
      <c r="D13" s="219">
        <v>7</v>
      </c>
      <c r="E13" s="220"/>
      <c r="F13" s="219">
        <v>-8.6999999999999993</v>
      </c>
      <c r="G13" s="219">
        <v>24.8</v>
      </c>
      <c r="H13" s="219"/>
      <c r="I13" s="219">
        <v>1.5</v>
      </c>
      <c r="J13" s="219">
        <v>-2.5</v>
      </c>
      <c r="K13" s="219">
        <v>14.3</v>
      </c>
      <c r="L13" s="219"/>
      <c r="M13" s="248"/>
      <c r="N13" s="219">
        <v>35.5</v>
      </c>
      <c r="O13" s="219">
        <v>35.1</v>
      </c>
      <c r="P13" s="219">
        <v>-15.5</v>
      </c>
      <c r="Q13" s="247"/>
    </row>
    <row r="14" spans="2:17" ht="15.75" x14ac:dyDescent="0.2">
      <c r="B14" s="218" t="s">
        <v>189</v>
      </c>
      <c r="C14" s="219">
        <v>0.6</v>
      </c>
      <c r="D14" s="219">
        <v>0.7</v>
      </c>
      <c r="E14" s="218"/>
      <c r="F14" s="219">
        <v>1.1000000000000001</v>
      </c>
      <c r="G14" s="219">
        <v>-3.2999999999999972</v>
      </c>
      <c r="H14" s="219"/>
      <c r="I14" s="219">
        <v>-4</v>
      </c>
      <c r="J14" s="40">
        <v>0</v>
      </c>
      <c r="K14" s="40">
        <v>0</v>
      </c>
      <c r="L14" s="219"/>
      <c r="M14" s="248"/>
      <c r="N14" s="219">
        <v>-6.8</v>
      </c>
      <c r="O14" s="40">
        <v>0</v>
      </c>
      <c r="P14" s="40">
        <v>0</v>
      </c>
      <c r="Q14" s="247"/>
    </row>
    <row r="15" spans="2:17" ht="15.75" x14ac:dyDescent="0.2">
      <c r="B15" s="218" t="s">
        <v>191</v>
      </c>
      <c r="C15" s="219">
        <v>3.2</v>
      </c>
      <c r="D15" s="219">
        <v>4.5999999999999996</v>
      </c>
      <c r="E15" s="218"/>
      <c r="F15" s="219">
        <v>6</v>
      </c>
      <c r="G15" s="40">
        <v>0</v>
      </c>
      <c r="H15" s="219"/>
      <c r="I15" s="219">
        <v>7.2</v>
      </c>
      <c r="J15" s="40">
        <v>0</v>
      </c>
      <c r="K15" s="40">
        <v>0</v>
      </c>
      <c r="L15" s="219"/>
      <c r="M15" s="248"/>
      <c r="N15" s="219">
        <v>18.7</v>
      </c>
      <c r="O15" s="40">
        <v>0</v>
      </c>
      <c r="P15" s="40">
        <v>0</v>
      </c>
      <c r="Q15" s="247"/>
    </row>
    <row r="16" spans="2:17" x14ac:dyDescent="0.2">
      <c r="B16" s="218" t="s">
        <v>231</v>
      </c>
      <c r="C16" s="40">
        <v>0</v>
      </c>
      <c r="D16" s="40">
        <v>0</v>
      </c>
      <c r="E16" s="218"/>
      <c r="F16" s="40">
        <v>0</v>
      </c>
      <c r="G16" s="40">
        <v>0</v>
      </c>
      <c r="H16" s="219"/>
      <c r="I16" s="219">
        <v>117.9</v>
      </c>
      <c r="J16" s="40">
        <v>0</v>
      </c>
      <c r="K16" s="40">
        <v>0</v>
      </c>
      <c r="L16" s="219"/>
      <c r="M16" s="248"/>
      <c r="N16" s="219">
        <v>117.9</v>
      </c>
      <c r="O16" s="40">
        <v>0</v>
      </c>
      <c r="P16" s="40">
        <v>0</v>
      </c>
      <c r="Q16" s="247"/>
    </row>
    <row r="17" spans="1:17" x14ac:dyDescent="0.2">
      <c r="B17" s="220" t="s">
        <v>123</v>
      </c>
      <c r="C17" s="40">
        <v>0</v>
      </c>
      <c r="D17" s="177">
        <v>0.2</v>
      </c>
      <c r="E17" s="220"/>
      <c r="F17" s="219">
        <v>2.0999999999999996</v>
      </c>
      <c r="G17" s="219">
        <v>0.8</v>
      </c>
      <c r="H17" s="219"/>
      <c r="I17" s="219">
        <v>3.8000000000000007</v>
      </c>
      <c r="J17" s="219">
        <v>0.2</v>
      </c>
      <c r="K17" s="219">
        <v>0.5</v>
      </c>
      <c r="L17" s="219"/>
      <c r="M17" s="248"/>
      <c r="N17" s="219">
        <v>8.6</v>
      </c>
      <c r="O17" s="219">
        <v>2</v>
      </c>
      <c r="P17" s="219">
        <v>1.7</v>
      </c>
      <c r="Q17" s="247"/>
    </row>
    <row r="18" spans="1:17" x14ac:dyDescent="0.2">
      <c r="B18" s="220" t="s">
        <v>118</v>
      </c>
      <c r="C18" s="40">
        <v>0</v>
      </c>
      <c r="D18" s="40">
        <v>0</v>
      </c>
      <c r="E18" s="220"/>
      <c r="F18" s="40">
        <v>0</v>
      </c>
      <c r="G18" s="40">
        <v>0</v>
      </c>
      <c r="H18" s="219"/>
      <c r="I18" s="40">
        <v>0</v>
      </c>
      <c r="J18" s="40">
        <v>0</v>
      </c>
      <c r="K18" s="40">
        <v>0</v>
      </c>
      <c r="L18" s="219"/>
      <c r="M18" s="248"/>
      <c r="N18" s="40">
        <v>0</v>
      </c>
      <c r="O18" s="219">
        <v>-227</v>
      </c>
      <c r="P18" s="40">
        <v>0</v>
      </c>
      <c r="Q18" s="247"/>
    </row>
    <row r="19" spans="1:17" x14ac:dyDescent="0.2">
      <c r="A19" s="249"/>
      <c r="B19" s="250" t="s">
        <v>203</v>
      </c>
      <c r="C19" s="251">
        <v>272.5</v>
      </c>
      <c r="D19" s="251">
        <v>238.9</v>
      </c>
      <c r="E19" s="250"/>
      <c r="F19" s="251">
        <v>237.90000000000003</v>
      </c>
      <c r="G19" s="251">
        <v>196.4</v>
      </c>
      <c r="H19" s="309"/>
      <c r="I19" s="251">
        <v>238.70000000000005</v>
      </c>
      <c r="J19" s="251">
        <v>180.89999999999998</v>
      </c>
      <c r="K19" s="251">
        <v>199</v>
      </c>
      <c r="L19" s="309"/>
      <c r="M19" s="252"/>
      <c r="N19" s="251">
        <v>923.80000000000018</v>
      </c>
      <c r="O19" s="251">
        <v>714.3</v>
      </c>
      <c r="P19" s="251">
        <v>719.3</v>
      </c>
    </row>
    <row r="22" spans="1:17" ht="13.35" customHeight="1" x14ac:dyDescent="0.2">
      <c r="A22" s="592" t="s">
        <v>289</v>
      </c>
      <c r="B22" s="592"/>
      <c r="C22" s="592"/>
      <c r="D22" s="592"/>
      <c r="E22" s="592"/>
      <c r="F22" s="592"/>
      <c r="G22" s="592"/>
      <c r="H22" s="592"/>
      <c r="I22" s="592"/>
      <c r="J22" s="592"/>
      <c r="K22" s="592"/>
      <c r="L22" s="592"/>
      <c r="M22" s="592"/>
      <c r="N22" s="592"/>
      <c r="O22" s="592"/>
      <c r="P22" s="592"/>
    </row>
    <row r="23" spans="1:17" x14ac:dyDescent="0.2">
      <c r="A23" s="592"/>
      <c r="B23" s="592"/>
      <c r="C23" s="592"/>
      <c r="D23" s="592"/>
      <c r="E23" s="592"/>
      <c r="F23" s="592"/>
      <c r="G23" s="592"/>
      <c r="H23" s="592"/>
      <c r="I23" s="592"/>
      <c r="J23" s="592"/>
      <c r="K23" s="592"/>
      <c r="L23" s="592"/>
      <c r="M23" s="592"/>
      <c r="N23" s="592"/>
      <c r="O23" s="592"/>
      <c r="P23" s="592"/>
    </row>
    <row r="24" spans="1:17" x14ac:dyDescent="0.2">
      <c r="A24" s="592"/>
      <c r="B24" s="592"/>
      <c r="C24" s="592"/>
      <c r="D24" s="592"/>
      <c r="E24" s="592"/>
      <c r="F24" s="592"/>
      <c r="G24" s="592"/>
      <c r="H24" s="592"/>
      <c r="I24" s="592"/>
      <c r="J24" s="592"/>
      <c r="K24" s="592"/>
      <c r="L24" s="592"/>
      <c r="M24" s="592"/>
      <c r="N24" s="592"/>
      <c r="O24" s="592"/>
      <c r="P24" s="592"/>
    </row>
    <row r="25" spans="1:17" x14ac:dyDescent="0.2">
      <c r="A25" s="592"/>
      <c r="B25" s="592"/>
      <c r="C25" s="592"/>
      <c r="D25" s="592"/>
      <c r="E25" s="592"/>
      <c r="F25" s="592"/>
      <c r="G25" s="592"/>
      <c r="H25" s="592"/>
      <c r="I25" s="592"/>
      <c r="J25" s="592"/>
      <c r="K25" s="592"/>
      <c r="L25" s="592"/>
      <c r="M25" s="592"/>
      <c r="N25" s="592"/>
      <c r="O25" s="592"/>
      <c r="P25" s="592"/>
    </row>
    <row r="26" spans="1:17" x14ac:dyDescent="0.2">
      <c r="A26" s="592"/>
      <c r="B26" s="592"/>
      <c r="C26" s="592"/>
      <c r="D26" s="592"/>
      <c r="E26" s="592"/>
      <c r="F26" s="592"/>
      <c r="G26" s="592"/>
      <c r="H26" s="592"/>
      <c r="I26" s="592"/>
      <c r="J26" s="592"/>
      <c r="K26" s="592"/>
      <c r="L26" s="592"/>
      <c r="M26" s="592"/>
      <c r="N26" s="592"/>
      <c r="O26" s="592"/>
      <c r="P26" s="592"/>
    </row>
    <row r="27" spans="1:17" x14ac:dyDescent="0.2">
      <c r="A27" s="391"/>
      <c r="B27" s="391"/>
      <c r="C27" s="437"/>
      <c r="D27" s="437"/>
      <c r="E27" s="437"/>
      <c r="F27" s="394"/>
      <c r="G27" s="394"/>
      <c r="H27" s="394"/>
      <c r="I27" s="391"/>
      <c r="J27" s="391"/>
      <c r="K27" s="391"/>
      <c r="L27" s="391"/>
      <c r="M27" s="391"/>
      <c r="N27" s="391"/>
      <c r="O27" s="391"/>
      <c r="P27" s="391"/>
    </row>
    <row r="28" spans="1:17" ht="13.35" customHeight="1" x14ac:dyDescent="0.2">
      <c r="B28" s="592" t="s">
        <v>273</v>
      </c>
      <c r="C28" s="592"/>
      <c r="D28" s="592"/>
      <c r="E28" s="592"/>
      <c r="F28" s="592"/>
      <c r="G28" s="592"/>
      <c r="H28" s="592"/>
      <c r="I28" s="592"/>
      <c r="J28" s="592"/>
      <c r="K28" s="592"/>
      <c r="L28" s="592"/>
      <c r="M28" s="592"/>
      <c r="N28" s="592"/>
      <c r="O28" s="592"/>
      <c r="P28" s="592"/>
    </row>
    <row r="29" spans="1:17" x14ac:dyDescent="0.2">
      <c r="B29" s="592"/>
      <c r="C29" s="592"/>
      <c r="D29" s="592"/>
      <c r="E29" s="592"/>
      <c r="F29" s="592"/>
      <c r="G29" s="592"/>
      <c r="H29" s="592"/>
      <c r="I29" s="592"/>
      <c r="J29" s="592"/>
      <c r="K29" s="592"/>
      <c r="L29" s="592"/>
      <c r="M29" s="592"/>
      <c r="N29" s="592"/>
      <c r="O29" s="592"/>
      <c r="P29" s="592"/>
    </row>
    <row r="30" spans="1:17" x14ac:dyDescent="0.2">
      <c r="B30" s="592"/>
      <c r="C30" s="592"/>
      <c r="D30" s="592"/>
      <c r="E30" s="592"/>
      <c r="F30" s="592"/>
      <c r="G30" s="592"/>
      <c r="H30" s="592"/>
      <c r="I30" s="592"/>
      <c r="J30" s="592"/>
      <c r="K30" s="592"/>
      <c r="L30" s="592"/>
      <c r="M30" s="592"/>
      <c r="N30" s="592"/>
      <c r="O30" s="592"/>
      <c r="P30" s="592"/>
    </row>
    <row r="31" spans="1:17" x14ac:dyDescent="0.2">
      <c r="B31" s="253"/>
      <c r="C31" s="253"/>
      <c r="D31" s="253"/>
      <c r="E31" s="253"/>
      <c r="F31" s="253"/>
      <c r="G31" s="253"/>
      <c r="H31" s="253"/>
      <c r="I31" s="253"/>
      <c r="J31" s="253"/>
      <c r="K31" s="253"/>
      <c r="L31" s="253"/>
      <c r="M31" s="253"/>
      <c r="N31" s="253"/>
      <c r="O31" s="253"/>
      <c r="P31" s="253"/>
    </row>
    <row r="32" spans="1:17" x14ac:dyDescent="0.2">
      <c r="B32" s="243"/>
      <c r="C32" s="243"/>
      <c r="D32" s="243"/>
      <c r="E32" s="243"/>
    </row>
    <row r="33" spans="2:16" x14ac:dyDescent="0.2">
      <c r="B33" s="586"/>
      <c r="C33" s="586"/>
      <c r="D33" s="586"/>
      <c r="E33" s="586"/>
      <c r="F33" s="586"/>
      <c r="G33" s="586"/>
      <c r="H33" s="586"/>
      <c r="I33" s="586"/>
      <c r="J33" s="586"/>
      <c r="K33" s="586"/>
      <c r="L33" s="586"/>
      <c r="M33" s="586"/>
      <c r="N33" s="586"/>
      <c r="O33" s="586"/>
      <c r="P33" s="586"/>
    </row>
    <row r="34" spans="2:16" x14ac:dyDescent="0.2">
      <c r="B34" s="586"/>
      <c r="C34" s="586"/>
      <c r="D34" s="586"/>
      <c r="E34" s="586"/>
      <c r="F34" s="586"/>
      <c r="G34" s="586"/>
      <c r="H34" s="586"/>
      <c r="I34" s="586"/>
      <c r="J34" s="586"/>
      <c r="K34" s="586"/>
      <c r="L34" s="586"/>
      <c r="M34" s="586"/>
      <c r="N34" s="586"/>
      <c r="O34" s="586"/>
      <c r="P34" s="586"/>
    </row>
  </sheetData>
  <mergeCells count="7">
    <mergeCell ref="B33:P34"/>
    <mergeCell ref="N3:P3"/>
    <mergeCell ref="A22:P26"/>
    <mergeCell ref="B28:P30"/>
    <mergeCell ref="I3:K3"/>
    <mergeCell ref="F3:G3"/>
    <mergeCell ref="C3:D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F9FB-4550-4F1F-B6C1-D1B9C0EF29A7}">
  <sheetPr>
    <tabColor theme="8" tint="0.59999389629810485"/>
  </sheetPr>
  <dimension ref="A1:H26"/>
  <sheetViews>
    <sheetView showGridLines="0" zoomScale="90" zoomScaleNormal="90" workbookViewId="0">
      <pane ySplit="4" topLeftCell="A5" activePane="bottomLeft" state="frozen"/>
      <selection pane="bottomLeft" activeCell="B14" sqref="B14"/>
    </sheetView>
  </sheetViews>
  <sheetFormatPr defaultColWidth="8.5703125" defaultRowHeight="15" x14ac:dyDescent="0.25"/>
  <cols>
    <col min="1" max="1" width="35.5703125" customWidth="1"/>
    <col min="2" max="2" width="13" customWidth="1"/>
    <col min="3" max="3" width="0.5703125" customWidth="1"/>
    <col min="4" max="4" width="13.5703125" bestFit="1" customWidth="1"/>
    <col min="5" max="5" width="0.5703125" customWidth="1"/>
    <col min="6" max="6" width="11.5703125" bestFit="1" customWidth="1"/>
    <col min="7" max="7" width="0.5703125" customWidth="1"/>
  </cols>
  <sheetData>
    <row r="1" spans="1:8" x14ac:dyDescent="0.25">
      <c r="A1" s="199" t="s">
        <v>0</v>
      </c>
      <c r="B1" s="254"/>
      <c r="C1" s="254"/>
      <c r="D1" s="254"/>
      <c r="E1" s="254"/>
      <c r="F1" s="254"/>
      <c r="G1" s="254"/>
      <c r="H1" s="254"/>
    </row>
    <row r="2" spans="1:8" x14ac:dyDescent="0.25">
      <c r="A2" s="199" t="s">
        <v>246</v>
      </c>
      <c r="B2" s="254"/>
      <c r="C2" s="254"/>
      <c r="D2" s="254"/>
      <c r="E2" s="254"/>
      <c r="F2" s="254"/>
      <c r="G2" s="254"/>
      <c r="H2" s="254"/>
    </row>
    <row r="3" spans="1:8" ht="13.5" customHeight="1" thickBot="1" x14ac:dyDescent="0.3">
      <c r="A3" s="255"/>
      <c r="B3" s="593" t="s">
        <v>324</v>
      </c>
      <c r="C3" s="593"/>
      <c r="D3" s="593"/>
      <c r="E3" s="593"/>
      <c r="F3" s="593"/>
      <c r="G3" s="593"/>
      <c r="H3" s="593"/>
    </row>
    <row r="4" spans="1:8" ht="29.25" thickBot="1" x14ac:dyDescent="0.3">
      <c r="A4" s="256" t="s">
        <v>198</v>
      </c>
      <c r="B4" s="257" t="s">
        <v>199</v>
      </c>
      <c r="C4" s="258"/>
      <c r="D4" s="259" t="s">
        <v>1</v>
      </c>
      <c r="E4" s="260"/>
      <c r="F4" s="257" t="s">
        <v>204</v>
      </c>
      <c r="G4" s="260"/>
      <c r="H4" s="257" t="s">
        <v>2</v>
      </c>
    </row>
    <row r="5" spans="1:8" x14ac:dyDescent="0.25">
      <c r="A5" s="261" t="s">
        <v>409</v>
      </c>
      <c r="B5" s="262">
        <v>41.6</v>
      </c>
      <c r="C5" s="263"/>
      <c r="D5" s="264">
        <v>24.2</v>
      </c>
      <c r="E5" s="263"/>
      <c r="F5" s="264">
        <v>0.2</v>
      </c>
      <c r="G5" s="263"/>
      <c r="H5" s="264">
        <v>66</v>
      </c>
    </row>
    <row r="6" spans="1:8" x14ac:dyDescent="0.25">
      <c r="A6" s="265"/>
      <c r="B6" s="266"/>
      <c r="C6" s="267"/>
      <c r="D6" s="267"/>
      <c r="E6" s="267"/>
      <c r="F6" s="267"/>
      <c r="G6" s="267"/>
      <c r="H6" s="267"/>
    </row>
    <row r="7" spans="1:8" x14ac:dyDescent="0.25">
      <c r="A7" s="268" t="s">
        <v>133</v>
      </c>
      <c r="B7" s="266">
        <v>50.3</v>
      </c>
      <c r="C7" s="267"/>
      <c r="D7" s="266">
        <v>5</v>
      </c>
      <c r="E7" s="267"/>
      <c r="F7" s="266">
        <v>-0.7</v>
      </c>
      <c r="G7" s="267"/>
      <c r="H7" s="266">
        <v>54.6</v>
      </c>
    </row>
    <row r="8" spans="1:8" x14ac:dyDescent="0.25">
      <c r="A8" s="268" t="s">
        <v>121</v>
      </c>
      <c r="B8" s="266">
        <v>-0.1</v>
      </c>
      <c r="C8" s="267"/>
      <c r="D8" s="266">
        <v>-1.6</v>
      </c>
      <c r="E8" s="267"/>
      <c r="F8" s="40">
        <v>0</v>
      </c>
      <c r="G8" s="267"/>
      <c r="H8" s="266">
        <v>-1.7</v>
      </c>
    </row>
    <row r="9" spans="1:8" x14ac:dyDescent="0.25">
      <c r="A9" s="269" t="s">
        <v>135</v>
      </c>
      <c r="B9" s="266">
        <v>0.3</v>
      </c>
      <c r="C9" s="267"/>
      <c r="D9" s="266">
        <v>1.3</v>
      </c>
      <c r="E9" s="267"/>
      <c r="F9" s="40">
        <v>0</v>
      </c>
      <c r="G9" s="267"/>
      <c r="H9" s="266">
        <v>1.6</v>
      </c>
    </row>
    <row r="10" spans="1:8" x14ac:dyDescent="0.25">
      <c r="A10" s="268" t="s">
        <v>115</v>
      </c>
      <c r="B10" s="266">
        <v>75.900000000000006</v>
      </c>
      <c r="C10" s="267"/>
      <c r="D10" s="266">
        <v>14.9</v>
      </c>
      <c r="E10" s="267"/>
      <c r="F10" s="40">
        <v>0</v>
      </c>
      <c r="G10" s="267"/>
      <c r="H10" s="266">
        <v>90.8</v>
      </c>
    </row>
    <row r="11" spans="1:8" s="373" customFormat="1" x14ac:dyDescent="0.25">
      <c r="A11" s="268" t="s">
        <v>300</v>
      </c>
      <c r="B11" s="266">
        <v>56.1</v>
      </c>
      <c r="C11" s="267"/>
      <c r="D11" s="177">
        <v>0</v>
      </c>
      <c r="E11" s="267"/>
      <c r="F11" s="40">
        <v>0</v>
      </c>
      <c r="G11" s="267"/>
      <c r="H11" s="266">
        <v>56.1</v>
      </c>
    </row>
    <row r="12" spans="1:8" x14ac:dyDescent="0.25">
      <c r="A12" s="268" t="s">
        <v>271</v>
      </c>
      <c r="B12" s="40">
        <v>0</v>
      </c>
      <c r="C12" s="267"/>
      <c r="D12" s="177">
        <v>-0.4</v>
      </c>
      <c r="E12" s="177"/>
      <c r="F12" s="177">
        <v>0</v>
      </c>
      <c r="G12" s="177"/>
      <c r="H12" s="177">
        <v>-0.4</v>
      </c>
    </row>
    <row r="13" spans="1:8" x14ac:dyDescent="0.25">
      <c r="A13" s="268" t="s">
        <v>325</v>
      </c>
      <c r="B13" s="266">
        <v>1.7</v>
      </c>
      <c r="C13" s="267"/>
      <c r="D13" s="177">
        <v>0</v>
      </c>
      <c r="E13" s="177"/>
      <c r="F13" s="177">
        <v>0</v>
      </c>
      <c r="G13" s="424"/>
      <c r="H13" s="425">
        <v>1.7</v>
      </c>
    </row>
    <row r="14" spans="1:8" ht="15.75" customHeight="1" x14ac:dyDescent="0.25">
      <c r="A14" s="268" t="s">
        <v>205</v>
      </c>
      <c r="B14" s="40">
        <v>0</v>
      </c>
      <c r="C14" s="267"/>
      <c r="D14" s="177">
        <v>0</v>
      </c>
      <c r="E14" s="424"/>
      <c r="F14" s="177">
        <v>0.6</v>
      </c>
      <c r="G14" s="424"/>
      <c r="H14" s="177">
        <v>0.6</v>
      </c>
    </row>
    <row r="15" spans="1:8" ht="15.75" x14ac:dyDescent="0.25">
      <c r="A15" s="268" t="s">
        <v>206</v>
      </c>
      <c r="B15" s="40">
        <v>0</v>
      </c>
      <c r="C15" s="267"/>
      <c r="D15" s="177">
        <v>3.2</v>
      </c>
      <c r="E15" s="424"/>
      <c r="F15" s="177">
        <v>0</v>
      </c>
      <c r="G15" s="424"/>
      <c r="H15" s="177">
        <v>3.2</v>
      </c>
    </row>
    <row r="16" spans="1:8" x14ac:dyDescent="0.25">
      <c r="A16" s="269" t="s">
        <v>123</v>
      </c>
      <c r="B16" s="270">
        <v>0.9</v>
      </c>
      <c r="C16" s="271"/>
      <c r="D16" s="426">
        <v>-1.3</v>
      </c>
      <c r="E16" s="426"/>
      <c r="F16" s="426">
        <v>0.4</v>
      </c>
      <c r="G16" s="426"/>
      <c r="H16" s="426">
        <v>0</v>
      </c>
    </row>
    <row r="17" spans="1:8" s="324" customFormat="1" ht="15" customHeight="1" x14ac:dyDescent="0.25">
      <c r="A17" s="261" t="s">
        <v>203</v>
      </c>
      <c r="B17" s="272">
        <v>226.7</v>
      </c>
      <c r="C17" s="273"/>
      <c r="D17" s="272">
        <v>45.3</v>
      </c>
      <c r="E17" s="273"/>
      <c r="F17" s="272">
        <v>0.5</v>
      </c>
      <c r="G17" s="274"/>
      <c r="H17" s="272">
        <v>272.5</v>
      </c>
    </row>
    <row r="18" spans="1:8" s="324" customFormat="1" x14ac:dyDescent="0.25">
      <c r="A18" s="275"/>
      <c r="B18" s="276"/>
      <c r="C18" s="276"/>
      <c r="D18" s="276"/>
      <c r="E18" s="276"/>
      <c r="F18" s="276"/>
      <c r="G18" s="276"/>
      <c r="H18" s="277"/>
    </row>
    <row r="19" spans="1:8" s="25" customFormat="1" ht="12.75" x14ac:dyDescent="0.2">
      <c r="A19" s="278"/>
      <c r="B19" s="278"/>
      <c r="C19" s="278"/>
      <c r="D19" s="278"/>
      <c r="E19" s="278"/>
      <c r="F19" s="278"/>
      <c r="G19" s="278"/>
      <c r="H19" s="278"/>
    </row>
    <row r="20" spans="1:8" s="25" customFormat="1" ht="93" customHeight="1" x14ac:dyDescent="0.2">
      <c r="A20" s="594" t="s">
        <v>289</v>
      </c>
      <c r="B20" s="594"/>
      <c r="C20" s="594"/>
      <c r="D20" s="594"/>
      <c r="E20" s="594"/>
      <c r="F20" s="594"/>
      <c r="G20" s="594"/>
      <c r="H20" s="594"/>
    </row>
    <row r="21" spans="1:8" s="25" customFormat="1" ht="12.75" x14ac:dyDescent="0.2">
      <c r="A21" s="594" t="s">
        <v>249</v>
      </c>
      <c r="B21" s="594"/>
      <c r="C21" s="594"/>
      <c r="D21" s="594"/>
      <c r="E21" s="594"/>
      <c r="F21" s="594"/>
      <c r="G21" s="594"/>
      <c r="H21" s="594"/>
    </row>
    <row r="22" spans="1:8" s="25" customFormat="1" ht="12.75" x14ac:dyDescent="0.2">
      <c r="A22" s="594"/>
      <c r="B22" s="594"/>
      <c r="C22" s="594"/>
      <c r="D22" s="594"/>
      <c r="E22" s="594"/>
      <c r="F22" s="594"/>
      <c r="G22" s="594"/>
      <c r="H22" s="594"/>
    </row>
    <row r="23" spans="1:8" s="25" customFormat="1" ht="12.75" x14ac:dyDescent="0.2">
      <c r="A23" s="594"/>
      <c r="B23" s="594"/>
      <c r="C23" s="594"/>
      <c r="D23" s="594"/>
      <c r="E23" s="594"/>
      <c r="F23" s="594"/>
      <c r="G23" s="594"/>
      <c r="H23" s="594"/>
    </row>
    <row r="24" spans="1:8" x14ac:dyDescent="0.25">
      <c r="A24" s="594"/>
      <c r="B24" s="594"/>
      <c r="C24" s="594"/>
      <c r="D24" s="594"/>
      <c r="E24" s="594"/>
      <c r="F24" s="594"/>
      <c r="G24" s="594"/>
      <c r="H24" s="594"/>
    </row>
    <row r="25" spans="1:8" ht="38.450000000000003" customHeight="1" x14ac:dyDescent="0.25">
      <c r="A25" s="590" t="s">
        <v>272</v>
      </c>
      <c r="B25" s="590"/>
      <c r="C25" s="590"/>
      <c r="D25" s="590"/>
      <c r="E25" s="590"/>
      <c r="F25" s="590"/>
      <c r="G25" s="590"/>
      <c r="H25" s="590"/>
    </row>
    <row r="26" spans="1:8" x14ac:dyDescent="0.25">
      <c r="A26" s="254"/>
      <c r="B26" s="254"/>
      <c r="C26" s="254"/>
      <c r="D26" s="254"/>
      <c r="E26" s="254"/>
      <c r="F26" s="254"/>
      <c r="G26" s="254"/>
      <c r="H26" s="254"/>
    </row>
  </sheetData>
  <mergeCells count="4">
    <mergeCell ref="A25:H25"/>
    <mergeCell ref="B3:H3"/>
    <mergeCell ref="A21:H24"/>
    <mergeCell ref="A20:H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7055-3CC1-43F1-A338-578013374FE4}">
  <sheetPr>
    <tabColor theme="8" tint="0.59999389629810485"/>
  </sheetPr>
  <dimension ref="A1:L23"/>
  <sheetViews>
    <sheetView showGridLines="0" zoomScale="90" zoomScaleNormal="90" zoomScaleSheetLayoutView="100" workbookViewId="0">
      <selection activeCell="A7" sqref="A7"/>
    </sheetView>
  </sheetViews>
  <sheetFormatPr defaultColWidth="9.42578125" defaultRowHeight="12.75" x14ac:dyDescent="0.2"/>
  <cols>
    <col min="1" max="1" width="37.42578125" style="25" bestFit="1" customWidth="1"/>
    <col min="2" max="2" width="16.5703125" style="25" customWidth="1"/>
    <col min="3" max="3" width="16.42578125" style="25" customWidth="1"/>
    <col min="4" max="4" width="1.28515625" style="25" customWidth="1"/>
    <col min="5" max="6" width="16.5703125" style="25" bestFit="1" customWidth="1"/>
    <col min="7" max="7" width="1.42578125" style="372" customWidth="1"/>
    <col min="8" max="10" width="16.5703125" style="25" bestFit="1" customWidth="1"/>
    <col min="11" max="11" width="16.5703125" style="25" customWidth="1"/>
    <col min="12" max="12" width="3.85546875" style="25" customWidth="1"/>
    <col min="13" max="16384" width="9.42578125" style="25"/>
  </cols>
  <sheetData>
    <row r="1" spans="1:12" x14ac:dyDescent="0.2">
      <c r="A1" s="199" t="s">
        <v>0</v>
      </c>
      <c r="B1" s="464"/>
      <c r="C1" s="464"/>
      <c r="D1" s="464"/>
    </row>
    <row r="2" spans="1:12" x14ac:dyDescent="0.2">
      <c r="A2" s="199" t="s">
        <v>207</v>
      </c>
      <c r="B2" s="464"/>
      <c r="C2" s="464"/>
      <c r="D2" s="464"/>
    </row>
    <row r="3" spans="1:12" ht="15.75" customHeight="1" x14ac:dyDescent="0.25">
      <c r="E3" s="595"/>
      <c r="F3" s="595"/>
      <c r="G3" s="395"/>
      <c r="H3" s="595"/>
      <c r="I3" s="595"/>
      <c r="J3" s="595"/>
      <c r="K3" s="310"/>
      <c r="L3" s="139"/>
    </row>
    <row r="4" spans="1:12" ht="13.5" customHeight="1" thickBot="1" x14ac:dyDescent="0.25">
      <c r="A4" s="374" t="s">
        <v>198</v>
      </c>
      <c r="B4" s="315" t="s">
        <v>295</v>
      </c>
      <c r="C4" s="315" t="s">
        <v>326</v>
      </c>
      <c r="D4" s="383"/>
      <c r="E4" s="315" t="s">
        <v>250</v>
      </c>
      <c r="F4" s="315" t="s">
        <v>251</v>
      </c>
      <c r="G4" s="311"/>
      <c r="H4" s="315" t="s">
        <v>100</v>
      </c>
      <c r="I4" s="316" t="s">
        <v>194</v>
      </c>
      <c r="J4" s="316" t="s">
        <v>221</v>
      </c>
      <c r="K4" s="311"/>
    </row>
    <row r="5" spans="1:12" ht="15.75" x14ac:dyDescent="0.2">
      <c r="A5" s="275" t="s">
        <v>208</v>
      </c>
      <c r="B5" s="279">
        <v>3906.7</v>
      </c>
      <c r="C5" s="279">
        <v>3546.5</v>
      </c>
      <c r="D5" s="275"/>
      <c r="E5" s="279">
        <v>3680.3</v>
      </c>
      <c r="F5" s="279">
        <v>3588.1000000000004</v>
      </c>
      <c r="G5" s="279"/>
      <c r="H5" s="279">
        <v>3566.1</v>
      </c>
      <c r="I5" s="279">
        <v>3060.6</v>
      </c>
      <c r="J5" s="279">
        <v>3487.5</v>
      </c>
      <c r="K5" s="279"/>
    </row>
    <row r="6" spans="1:12" ht="15.75" x14ac:dyDescent="0.2">
      <c r="A6" s="275" t="s">
        <v>209</v>
      </c>
      <c r="B6" s="90">
        <v>1141.5</v>
      </c>
      <c r="C6" s="90">
        <v>671.2</v>
      </c>
      <c r="D6" s="275"/>
      <c r="E6" s="90">
        <v>865.5</v>
      </c>
      <c r="F6" s="90">
        <v>520.70000000000005</v>
      </c>
      <c r="G6" s="225"/>
      <c r="H6" s="90">
        <v>865.8</v>
      </c>
      <c r="I6" s="90">
        <v>508.5</v>
      </c>
      <c r="J6" s="90">
        <v>639.79999999999995</v>
      </c>
      <c r="K6" s="90"/>
    </row>
    <row r="7" spans="1:12" x14ac:dyDescent="0.2">
      <c r="A7" s="275" t="s">
        <v>210</v>
      </c>
      <c r="B7" s="90">
        <v>75</v>
      </c>
      <c r="C7" s="90">
        <v>50.8</v>
      </c>
      <c r="D7" s="275"/>
      <c r="E7" s="90">
        <v>58.6</v>
      </c>
      <c r="F7" s="90">
        <v>48.8</v>
      </c>
      <c r="G7" s="225"/>
      <c r="H7" s="90">
        <v>58.6</v>
      </c>
      <c r="I7" s="90">
        <v>40.1</v>
      </c>
      <c r="J7" s="90">
        <v>32</v>
      </c>
      <c r="K7" s="90"/>
    </row>
    <row r="8" spans="1:12" x14ac:dyDescent="0.2">
      <c r="A8" s="280" t="s">
        <v>211</v>
      </c>
      <c r="B8" s="281">
        <v>5123.2</v>
      </c>
      <c r="C8" s="281">
        <v>4268.5</v>
      </c>
      <c r="D8" s="280"/>
      <c r="E8" s="281">
        <v>4604.4000000000005</v>
      </c>
      <c r="F8" s="281">
        <v>4157.6000000000004</v>
      </c>
      <c r="G8" s="312"/>
      <c r="H8" s="281">
        <v>4490.5</v>
      </c>
      <c r="I8" s="281">
        <v>3609.2</v>
      </c>
      <c r="J8" s="281">
        <v>4159.3</v>
      </c>
      <c r="K8" s="312"/>
    </row>
    <row r="9" spans="1:12" x14ac:dyDescent="0.2">
      <c r="A9" s="282" t="s">
        <v>212</v>
      </c>
      <c r="B9" s="90">
        <v>75.099999999999994</v>
      </c>
      <c r="C9" s="90">
        <v>141.1</v>
      </c>
      <c r="D9" s="282"/>
      <c r="E9" s="90">
        <v>131.4</v>
      </c>
      <c r="F9" s="90">
        <v>146.19999999999999</v>
      </c>
      <c r="G9" s="225"/>
      <c r="H9" s="90">
        <v>137.1</v>
      </c>
      <c r="I9" s="90">
        <v>151</v>
      </c>
      <c r="J9" s="90">
        <v>85.7</v>
      </c>
      <c r="K9" s="90"/>
      <c r="L9" s="283"/>
    </row>
    <row r="10" spans="1:12" x14ac:dyDescent="0.2">
      <c r="A10" s="282" t="s">
        <v>79</v>
      </c>
      <c r="B10" s="90">
        <v>-591</v>
      </c>
      <c r="C10" s="90">
        <v>-221.8</v>
      </c>
      <c r="D10" s="282"/>
      <c r="E10" s="90">
        <v>-337.5</v>
      </c>
      <c r="F10" s="90">
        <v>-213.7</v>
      </c>
      <c r="G10" s="225"/>
      <c r="H10" s="90">
        <v>-304.3</v>
      </c>
      <c r="I10" s="90">
        <v>-195</v>
      </c>
      <c r="J10" s="90">
        <v>-357.3</v>
      </c>
      <c r="K10" s="90"/>
      <c r="L10" s="283"/>
    </row>
    <row r="11" spans="1:12" x14ac:dyDescent="0.2">
      <c r="A11" s="282" t="s">
        <v>176</v>
      </c>
      <c r="B11" s="90">
        <v>-38.200000000000003</v>
      </c>
      <c r="C11" s="90">
        <v>-39.700000000000003</v>
      </c>
      <c r="D11" s="282"/>
      <c r="E11" s="90">
        <v>-38.200000000000003</v>
      </c>
      <c r="F11" s="90">
        <v>-58.8</v>
      </c>
      <c r="G11" s="225"/>
      <c r="H11" s="90">
        <v>-38.200000000000003</v>
      </c>
      <c r="I11" s="90">
        <v>-2.2999999999999998</v>
      </c>
      <c r="J11" s="90">
        <v>-14.1</v>
      </c>
      <c r="K11" s="90"/>
      <c r="L11" s="283"/>
    </row>
    <row r="12" spans="1:12" x14ac:dyDescent="0.2">
      <c r="A12" s="280" t="s">
        <v>213</v>
      </c>
      <c r="B12" s="284">
        <v>4569.1000000000004</v>
      </c>
      <c r="C12" s="284">
        <v>4148.1000000000004</v>
      </c>
      <c r="D12" s="280"/>
      <c r="E12" s="284">
        <v>4360.1000000000004</v>
      </c>
      <c r="F12" s="284">
        <v>4031.3</v>
      </c>
      <c r="G12" s="229"/>
      <c r="H12" s="284">
        <v>4285.1000000000004</v>
      </c>
      <c r="I12" s="284">
        <v>3562.9</v>
      </c>
      <c r="J12" s="284">
        <v>3873.6</v>
      </c>
      <c r="K12" s="229"/>
      <c r="L12" s="283"/>
    </row>
    <row r="13" spans="1:12" x14ac:dyDescent="0.2">
      <c r="A13" s="282"/>
      <c r="B13" s="282"/>
      <c r="C13" s="282"/>
      <c r="D13" s="282"/>
      <c r="E13" s="90"/>
      <c r="F13" s="90"/>
      <c r="G13" s="225"/>
      <c r="H13" s="90"/>
      <c r="I13" s="90"/>
      <c r="J13" s="90"/>
      <c r="K13" s="90"/>
      <c r="L13" s="283"/>
    </row>
    <row r="14" spans="1:12" ht="13.5" customHeight="1" x14ac:dyDescent="0.2">
      <c r="A14" s="282"/>
      <c r="B14" s="596" t="s">
        <v>193</v>
      </c>
      <c r="C14" s="596"/>
      <c r="D14" s="282"/>
      <c r="E14" s="596" t="s">
        <v>193</v>
      </c>
      <c r="F14" s="596"/>
      <c r="G14" s="396"/>
      <c r="H14" s="596" t="s">
        <v>193</v>
      </c>
      <c r="I14" s="596"/>
      <c r="J14" s="596"/>
      <c r="K14" s="313"/>
      <c r="L14" s="283"/>
    </row>
    <row r="15" spans="1:12" ht="13.5" thickBot="1" x14ac:dyDescent="0.25">
      <c r="A15" s="383" t="s">
        <v>198</v>
      </c>
      <c r="B15" s="315" t="s">
        <v>295</v>
      </c>
      <c r="C15" s="315" t="s">
        <v>326</v>
      </c>
      <c r="D15" s="383"/>
      <c r="E15" s="315" t="s">
        <v>250</v>
      </c>
      <c r="F15" s="315" t="s">
        <v>251</v>
      </c>
      <c r="G15" s="314"/>
      <c r="H15" s="317" t="s">
        <v>100</v>
      </c>
      <c r="I15" s="317" t="s">
        <v>194</v>
      </c>
      <c r="J15" s="317" t="s">
        <v>221</v>
      </c>
      <c r="K15" s="314"/>
      <c r="L15" s="283"/>
    </row>
    <row r="16" spans="1:12" x14ac:dyDescent="0.2">
      <c r="A16" s="286" t="s">
        <v>203</v>
      </c>
      <c r="B16" s="2">
        <v>999</v>
      </c>
      <c r="C16" s="2">
        <v>796.3</v>
      </c>
      <c r="D16" s="286"/>
      <c r="E16" s="2">
        <v>965.3</v>
      </c>
      <c r="F16" s="2">
        <v>731.2</v>
      </c>
      <c r="G16" s="229"/>
      <c r="H16" s="2">
        <v>923.8</v>
      </c>
      <c r="I16" s="2">
        <v>714.3</v>
      </c>
      <c r="J16" s="2">
        <v>719.3</v>
      </c>
      <c r="K16" s="229"/>
      <c r="L16" s="283"/>
    </row>
    <row r="17" spans="1:12" x14ac:dyDescent="0.2">
      <c r="A17" s="286"/>
      <c r="B17" s="380"/>
      <c r="C17" s="380"/>
      <c r="D17" s="286"/>
      <c r="E17" s="380"/>
      <c r="F17" s="225"/>
      <c r="G17" s="225"/>
      <c r="H17" s="380"/>
      <c r="I17" s="225"/>
      <c r="J17" s="225"/>
      <c r="K17" s="225"/>
      <c r="L17" s="283"/>
    </row>
    <row r="18" spans="1:12" x14ac:dyDescent="0.2">
      <c r="A18" s="58" t="s">
        <v>214</v>
      </c>
      <c r="B18" s="381">
        <v>4.5999999999999996</v>
      </c>
      <c r="C18" s="381">
        <v>5.2</v>
      </c>
      <c r="D18" s="58"/>
      <c r="E18" s="381">
        <v>4.5</v>
      </c>
      <c r="F18" s="287">
        <v>5.5</v>
      </c>
      <c r="G18" s="287"/>
      <c r="H18" s="381">
        <v>4.5999999999999996</v>
      </c>
      <c r="I18" s="287">
        <v>5</v>
      </c>
      <c r="J18" s="287">
        <v>5.4</v>
      </c>
      <c r="K18" s="287"/>
      <c r="L18" s="283"/>
    </row>
    <row r="19" spans="1:12" x14ac:dyDescent="0.2">
      <c r="A19" s="285"/>
      <c r="B19" s="285"/>
      <c r="C19" s="285"/>
      <c r="D19" s="285"/>
      <c r="E19" s="382"/>
      <c r="F19" s="90"/>
      <c r="G19" s="225"/>
      <c r="H19" s="382"/>
      <c r="I19" s="90"/>
      <c r="J19" s="90"/>
      <c r="K19" s="90"/>
      <c r="L19" s="283"/>
    </row>
    <row r="20" spans="1:12" ht="15.75" x14ac:dyDescent="0.2">
      <c r="A20" s="253" t="s">
        <v>215</v>
      </c>
      <c r="B20" s="253"/>
      <c r="C20" s="253"/>
      <c r="D20" s="253"/>
      <c r="E20" s="225"/>
      <c r="F20" s="225"/>
      <c r="G20" s="225"/>
      <c r="H20" s="225"/>
      <c r="I20" s="225"/>
      <c r="J20" s="225"/>
      <c r="K20" s="225"/>
      <c r="L20" s="283"/>
    </row>
    <row r="21" spans="1:12" x14ac:dyDescent="0.2">
      <c r="A21" s="586"/>
      <c r="B21" s="586"/>
      <c r="C21" s="586"/>
      <c r="D21" s="586"/>
      <c r="E21" s="586"/>
      <c r="F21" s="586"/>
      <c r="G21" s="586"/>
      <c r="H21" s="586"/>
      <c r="I21" s="586"/>
      <c r="J21" s="586"/>
      <c r="K21" s="586"/>
      <c r="L21" s="586"/>
    </row>
    <row r="22" spans="1:12" x14ac:dyDescent="0.2">
      <c r="A22" s="586"/>
      <c r="B22" s="586"/>
      <c r="C22" s="586"/>
      <c r="D22" s="586"/>
      <c r="E22" s="586"/>
      <c r="F22" s="586"/>
      <c r="G22" s="586"/>
      <c r="H22" s="586"/>
      <c r="I22" s="586"/>
      <c r="J22" s="586"/>
      <c r="K22" s="586"/>
      <c r="L22" s="586"/>
    </row>
    <row r="23" spans="1:12" x14ac:dyDescent="0.2">
      <c r="A23" s="586"/>
      <c r="B23" s="586"/>
      <c r="C23" s="586"/>
      <c r="D23" s="586"/>
      <c r="E23" s="586"/>
      <c r="F23" s="586"/>
      <c r="G23" s="586"/>
      <c r="H23" s="586"/>
      <c r="I23" s="586"/>
      <c r="J23" s="586"/>
      <c r="K23" s="586"/>
      <c r="L23" s="586"/>
    </row>
  </sheetData>
  <mergeCells count="6">
    <mergeCell ref="A21:L23"/>
    <mergeCell ref="H3:J3"/>
    <mergeCell ref="H14:J14"/>
    <mergeCell ref="E3:F3"/>
    <mergeCell ref="E14:F14"/>
    <mergeCell ref="B14:C14"/>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93836-7D69-498C-9B6E-E53D1AF03A20}">
  <sheetPr>
    <tabColor theme="8" tint="0.59999389629810485"/>
  </sheetPr>
  <dimension ref="A1:I51"/>
  <sheetViews>
    <sheetView showGridLines="0" topLeftCell="A6" zoomScale="85" zoomScaleNormal="85" workbookViewId="0">
      <selection activeCell="A21" sqref="A21"/>
    </sheetView>
  </sheetViews>
  <sheetFormatPr defaultColWidth="9.28515625" defaultRowHeight="12.75" outlineLevelRow="1" x14ac:dyDescent="0.2"/>
  <cols>
    <col min="1" max="1" width="41" style="25" customWidth="1"/>
    <col min="2" max="2" width="16.85546875" style="25" bestFit="1" customWidth="1"/>
    <col min="3" max="3" width="1.28515625" style="25" customWidth="1"/>
    <col min="4" max="4" width="16.85546875" style="25" bestFit="1" customWidth="1"/>
    <col min="5" max="5" width="1.42578125" style="25" customWidth="1"/>
    <col min="6" max="6" width="13.28515625" style="25" bestFit="1" customWidth="1"/>
    <col min="7" max="7" width="1" style="25" customWidth="1"/>
    <col min="8" max="8" width="16.5703125" style="25" customWidth="1"/>
    <col min="9" max="9" width="1.140625" style="25" customWidth="1"/>
    <col min="10" max="16384" width="9.28515625" style="25"/>
  </cols>
  <sheetData>
    <row r="1" spans="1:8" x14ac:dyDescent="0.2">
      <c r="A1" s="464" t="s">
        <v>0</v>
      </c>
      <c r="B1" s="464"/>
      <c r="C1" s="464"/>
      <c r="D1" s="464"/>
      <c r="E1" s="464"/>
      <c r="F1" s="464"/>
      <c r="G1" s="464"/>
    </row>
    <row r="2" spans="1:8" x14ac:dyDescent="0.2">
      <c r="A2" s="471" t="s">
        <v>346</v>
      </c>
      <c r="B2" s="464"/>
      <c r="C2" s="464"/>
      <c r="D2" s="464"/>
      <c r="E2" s="464"/>
      <c r="F2" s="464"/>
      <c r="G2" s="464"/>
    </row>
    <row r="3" spans="1:8" ht="15.75" customHeight="1" thickBot="1" x14ac:dyDescent="0.25">
      <c r="B3" s="591" t="s">
        <v>347</v>
      </c>
      <c r="C3" s="591"/>
      <c r="D3" s="591"/>
      <c r="E3" s="591"/>
      <c r="F3" s="591"/>
      <c r="G3" s="591"/>
      <c r="H3" s="591"/>
    </row>
    <row r="4" spans="1:8" ht="29.25" thickBot="1" x14ac:dyDescent="0.25">
      <c r="A4" s="597" t="s">
        <v>348</v>
      </c>
      <c r="B4" s="257" t="s">
        <v>199</v>
      </c>
      <c r="C4" s="472"/>
      <c r="D4" s="259" t="s">
        <v>1</v>
      </c>
      <c r="E4" s="260"/>
      <c r="F4" s="257" t="s">
        <v>349</v>
      </c>
      <c r="G4" s="473"/>
      <c r="H4" s="257" t="s">
        <v>2</v>
      </c>
    </row>
    <row r="5" spans="1:8" hidden="1" x14ac:dyDescent="0.2">
      <c r="A5" s="597"/>
      <c r="B5" s="474"/>
      <c r="C5" s="475"/>
      <c r="D5" s="474"/>
      <c r="E5" s="475"/>
      <c r="F5" s="474"/>
      <c r="G5" s="475"/>
    </row>
    <row r="6" spans="1:8" ht="18.75" customHeight="1" x14ac:dyDescent="0.2">
      <c r="A6" s="275" t="s">
        <v>350</v>
      </c>
      <c r="B6" s="279">
        <v>3695.8</v>
      </c>
      <c r="C6" s="279"/>
      <c r="D6" s="279">
        <v>261.7</v>
      </c>
      <c r="E6" s="279"/>
      <c r="F6" s="279">
        <v>-50.8</v>
      </c>
      <c r="G6" s="279"/>
      <c r="H6" s="476">
        <v>3906.7</v>
      </c>
    </row>
    <row r="7" spans="1:8" ht="15.75" x14ac:dyDescent="0.2">
      <c r="A7" s="275" t="s">
        <v>351</v>
      </c>
      <c r="B7" s="90">
        <v>1141.5</v>
      </c>
      <c r="C7" s="225"/>
      <c r="D7" s="90">
        <v>0</v>
      </c>
      <c r="E7" s="225"/>
      <c r="F7" s="90">
        <v>0</v>
      </c>
      <c r="G7" s="225"/>
      <c r="H7" s="90">
        <v>1141.5</v>
      </c>
    </row>
    <row r="8" spans="1:8" x14ac:dyDescent="0.2">
      <c r="A8" s="275" t="s">
        <v>210</v>
      </c>
      <c r="B8" s="90">
        <v>67.5</v>
      </c>
      <c r="C8" s="225"/>
      <c r="D8" s="90">
        <v>7.5</v>
      </c>
      <c r="E8" s="225"/>
      <c r="F8" s="90">
        <v>0</v>
      </c>
      <c r="G8" s="225"/>
      <c r="H8" s="90">
        <v>75</v>
      </c>
    </row>
    <row r="9" spans="1:8" x14ac:dyDescent="0.2">
      <c r="A9" s="280" t="s">
        <v>211</v>
      </c>
      <c r="B9" s="281">
        <v>4904.8</v>
      </c>
      <c r="C9" s="312"/>
      <c r="D9" s="281">
        <v>269.2</v>
      </c>
      <c r="E9" s="312"/>
      <c r="F9" s="281">
        <v>-50.8</v>
      </c>
      <c r="G9" s="312"/>
      <c r="H9" s="281">
        <v>5123.2</v>
      </c>
    </row>
    <row r="10" spans="1:8" x14ac:dyDescent="0.2">
      <c r="A10" s="477" t="s">
        <v>212</v>
      </c>
      <c r="B10" s="90">
        <v>75.099999999999994</v>
      </c>
      <c r="C10" s="225"/>
      <c r="D10" s="90">
        <v>0</v>
      </c>
      <c r="E10" s="225"/>
      <c r="F10" s="90">
        <v>0</v>
      </c>
      <c r="G10" s="225"/>
      <c r="H10" s="90">
        <v>75.099999999999994</v>
      </c>
    </row>
    <row r="11" spans="1:8" x14ac:dyDescent="0.2">
      <c r="A11" s="282" t="s">
        <v>79</v>
      </c>
      <c r="B11" s="90">
        <v>-521.6</v>
      </c>
      <c r="C11" s="225"/>
      <c r="D11" s="90">
        <v>-69.400000000000006</v>
      </c>
      <c r="E11" s="225"/>
      <c r="F11" s="90">
        <v>0</v>
      </c>
      <c r="G11" s="225"/>
      <c r="H11" s="90">
        <v>-591</v>
      </c>
    </row>
    <row r="12" spans="1:8" x14ac:dyDescent="0.2">
      <c r="A12" s="282" t="s">
        <v>176</v>
      </c>
      <c r="B12" s="90">
        <v>0</v>
      </c>
      <c r="C12" s="225"/>
      <c r="D12" s="90">
        <v>-38.200000000000003</v>
      </c>
      <c r="E12" s="225"/>
      <c r="F12" s="90">
        <v>0</v>
      </c>
      <c r="G12" s="225"/>
      <c r="H12" s="90">
        <v>-38.200000000000003</v>
      </c>
    </row>
    <row r="13" spans="1:8" x14ac:dyDescent="0.2">
      <c r="A13" s="280" t="s">
        <v>213</v>
      </c>
      <c r="B13" s="284">
        <v>4458.3</v>
      </c>
      <c r="C13" s="229"/>
      <c r="D13" s="284">
        <v>161.6</v>
      </c>
      <c r="E13" s="229"/>
      <c r="F13" s="284">
        <v>-50.8</v>
      </c>
      <c r="G13" s="229"/>
      <c r="H13" s="284">
        <v>4569.1000000000004</v>
      </c>
    </row>
    <row r="14" spans="1:8" x14ac:dyDescent="0.2">
      <c r="A14" s="282" t="s">
        <v>336</v>
      </c>
      <c r="B14" s="90">
        <v>-510.8</v>
      </c>
      <c r="C14" s="225"/>
      <c r="D14" s="90">
        <v>0</v>
      </c>
      <c r="E14" s="225"/>
      <c r="F14" s="90">
        <v>0</v>
      </c>
      <c r="G14" s="225"/>
      <c r="H14" s="283">
        <v>-510.8</v>
      </c>
    </row>
    <row r="15" spans="1:8" x14ac:dyDescent="0.2">
      <c r="A15" s="280" t="s">
        <v>352</v>
      </c>
      <c r="B15" s="284">
        <v>3947.5</v>
      </c>
      <c r="C15" s="229"/>
      <c r="D15" s="284">
        <v>161.6</v>
      </c>
      <c r="E15" s="229"/>
      <c r="F15" s="284">
        <v>-50.8</v>
      </c>
      <c r="G15" s="229"/>
      <c r="H15" s="284">
        <v>4058.3</v>
      </c>
    </row>
    <row r="16" spans="1:8" x14ac:dyDescent="0.2">
      <c r="A16" s="282"/>
      <c r="B16" s="90"/>
      <c r="C16" s="225"/>
      <c r="D16" s="90"/>
      <c r="E16" s="225"/>
      <c r="F16" s="90"/>
      <c r="G16" s="225"/>
      <c r="H16" s="283"/>
    </row>
    <row r="17" spans="1:9" x14ac:dyDescent="0.2">
      <c r="A17" s="282"/>
      <c r="B17" s="90"/>
      <c r="C17" s="225"/>
      <c r="D17" s="90"/>
      <c r="E17" s="225"/>
      <c r="F17" s="90"/>
      <c r="G17" s="225"/>
      <c r="H17" s="283"/>
    </row>
    <row r="18" spans="1:9" ht="13.5" customHeight="1" thickBot="1" x14ac:dyDescent="0.25">
      <c r="A18" s="282"/>
      <c r="B18" s="591" t="s">
        <v>353</v>
      </c>
      <c r="C18" s="591"/>
      <c r="D18" s="591"/>
      <c r="E18" s="591"/>
      <c r="F18" s="591"/>
      <c r="G18" s="591"/>
      <c r="H18" s="591"/>
    </row>
    <row r="19" spans="1:9" ht="29.25" thickBot="1" x14ac:dyDescent="0.25">
      <c r="A19" s="383" t="s">
        <v>348</v>
      </c>
      <c r="B19" s="257" t="s">
        <v>199</v>
      </c>
      <c r="C19" s="472"/>
      <c r="D19" s="259" t="s">
        <v>1</v>
      </c>
      <c r="E19" s="260"/>
      <c r="F19" s="257" t="s">
        <v>349</v>
      </c>
      <c r="G19" s="473"/>
      <c r="H19" s="257" t="s">
        <v>2</v>
      </c>
    </row>
    <row r="20" spans="1:9" outlineLevel="1" x14ac:dyDescent="0.2">
      <c r="A20" s="383" t="s">
        <v>411</v>
      </c>
      <c r="B20" s="229">
        <v>316.39999999999998</v>
      </c>
      <c r="C20" s="229"/>
      <c r="D20" s="229">
        <v>-104.9</v>
      </c>
      <c r="E20" s="229"/>
      <c r="F20" s="229">
        <v>10.1</v>
      </c>
      <c r="G20" s="229"/>
      <c r="H20" s="229">
        <v>221.6</v>
      </c>
      <c r="I20" s="478"/>
    </row>
    <row r="21" spans="1:9" outlineLevel="1" x14ac:dyDescent="0.2">
      <c r="A21" s="275" t="s">
        <v>133</v>
      </c>
      <c r="B21" s="90">
        <v>175.2</v>
      </c>
      <c r="C21" s="225"/>
      <c r="D21" s="90">
        <v>21.1</v>
      </c>
      <c r="E21" s="225"/>
      <c r="F21" s="90">
        <v>-3.7</v>
      </c>
      <c r="G21" s="225"/>
      <c r="H21" s="283">
        <v>192.6</v>
      </c>
      <c r="I21" s="478"/>
    </row>
    <row r="22" spans="1:9" outlineLevel="1" x14ac:dyDescent="0.2">
      <c r="A22" s="479" t="s">
        <v>121</v>
      </c>
      <c r="B22" s="90">
        <v>-0.5</v>
      </c>
      <c r="C22" s="225"/>
      <c r="D22" s="90">
        <v>-4.2</v>
      </c>
      <c r="E22" s="225"/>
      <c r="F22" s="90">
        <v>0</v>
      </c>
      <c r="G22" s="225"/>
      <c r="H22" s="283">
        <v>-4.7</v>
      </c>
      <c r="I22" s="478"/>
    </row>
    <row r="23" spans="1:9" outlineLevel="1" x14ac:dyDescent="0.2">
      <c r="A23" s="479" t="s">
        <v>135</v>
      </c>
      <c r="B23" s="90">
        <v>0.8</v>
      </c>
      <c r="C23" s="225"/>
      <c r="D23" s="90">
        <v>16.100000000000001</v>
      </c>
      <c r="E23" s="225"/>
      <c r="F23" s="90">
        <v>0</v>
      </c>
      <c r="G23" s="225"/>
      <c r="H23" s="283">
        <v>16.900000000000002</v>
      </c>
      <c r="I23" s="478"/>
    </row>
    <row r="24" spans="1:9" outlineLevel="1" x14ac:dyDescent="0.2">
      <c r="A24" s="479" t="s">
        <v>115</v>
      </c>
      <c r="B24" s="90">
        <v>299.90000000000003</v>
      </c>
      <c r="C24" s="225"/>
      <c r="D24" s="90">
        <v>71.40000000000002</v>
      </c>
      <c r="E24" s="225"/>
      <c r="F24" s="90">
        <v>0</v>
      </c>
      <c r="G24" s="225"/>
      <c r="H24" s="283">
        <v>371.3</v>
      </c>
      <c r="I24" s="478"/>
    </row>
    <row r="25" spans="1:9" outlineLevel="1" x14ac:dyDescent="0.2">
      <c r="A25" s="479" t="s">
        <v>300</v>
      </c>
      <c r="B25" s="90">
        <v>56.1</v>
      </c>
      <c r="C25" s="225"/>
      <c r="D25" s="90">
        <v>0</v>
      </c>
      <c r="E25" s="225"/>
      <c r="F25" s="90">
        <v>0</v>
      </c>
      <c r="G25" s="225"/>
      <c r="H25" s="283">
        <v>56.1</v>
      </c>
      <c r="I25" s="478"/>
    </row>
    <row r="26" spans="1:9" outlineLevel="1" x14ac:dyDescent="0.2">
      <c r="A26" s="479" t="s">
        <v>271</v>
      </c>
      <c r="B26" s="90">
        <v>0</v>
      </c>
      <c r="C26" s="225"/>
      <c r="D26" s="90">
        <v>-0.1</v>
      </c>
      <c r="E26" s="225"/>
      <c r="F26" s="90">
        <v>0</v>
      </c>
      <c r="G26" s="225"/>
      <c r="H26" s="283">
        <v>-0.10000000000000009</v>
      </c>
      <c r="I26" s="478"/>
    </row>
    <row r="27" spans="1:9" outlineLevel="1" x14ac:dyDescent="0.2">
      <c r="A27" s="479" t="s">
        <v>325</v>
      </c>
      <c r="B27" s="90">
        <v>-3.2</v>
      </c>
      <c r="C27" s="225"/>
      <c r="D27" s="90">
        <v>0</v>
      </c>
      <c r="E27" s="225"/>
      <c r="F27" s="90">
        <v>0</v>
      </c>
      <c r="G27" s="225"/>
      <c r="H27" s="283">
        <v>-3.2</v>
      </c>
      <c r="I27" s="478"/>
    </row>
    <row r="28" spans="1:9" ht="15.75" outlineLevel="1" x14ac:dyDescent="0.2">
      <c r="A28" s="285" t="s">
        <v>354</v>
      </c>
      <c r="B28" s="90">
        <v>0</v>
      </c>
      <c r="C28" s="225"/>
      <c r="D28" s="90">
        <v>0</v>
      </c>
      <c r="E28" s="225"/>
      <c r="F28" s="90">
        <v>-2.5</v>
      </c>
      <c r="G28" s="225"/>
      <c r="H28" s="283">
        <v>-2.5</v>
      </c>
      <c r="I28" s="478"/>
    </row>
    <row r="29" spans="1:9" ht="15.75" outlineLevel="1" x14ac:dyDescent="0.2">
      <c r="A29" s="285" t="s">
        <v>355</v>
      </c>
      <c r="B29" s="90">
        <v>0</v>
      </c>
      <c r="C29" s="225"/>
      <c r="D29" s="90">
        <v>23.4</v>
      </c>
      <c r="E29" s="225"/>
      <c r="F29" s="90">
        <v>0</v>
      </c>
      <c r="G29" s="225"/>
      <c r="H29" s="283">
        <v>23.4</v>
      </c>
      <c r="I29" s="478"/>
    </row>
    <row r="30" spans="1:9" outlineLevel="1" x14ac:dyDescent="0.2">
      <c r="A30" s="285" t="s">
        <v>231</v>
      </c>
      <c r="B30" s="90">
        <v>0</v>
      </c>
      <c r="C30" s="225"/>
      <c r="D30" s="90">
        <v>117.9</v>
      </c>
      <c r="E30" s="225"/>
      <c r="F30" s="90">
        <v>0</v>
      </c>
      <c r="G30" s="225"/>
      <c r="H30" s="283">
        <v>117.9</v>
      </c>
      <c r="I30" s="478"/>
    </row>
    <row r="31" spans="1:9" outlineLevel="1" x14ac:dyDescent="0.2">
      <c r="A31" s="285" t="s">
        <v>123</v>
      </c>
      <c r="B31" s="90">
        <v>1.4</v>
      </c>
      <c r="C31" s="225"/>
      <c r="D31" s="90">
        <v>6.4</v>
      </c>
      <c r="E31" s="225"/>
      <c r="F31" s="90">
        <v>1.9</v>
      </c>
      <c r="G31" s="225"/>
      <c r="H31" s="283">
        <v>9.6999999999999993</v>
      </c>
      <c r="I31" s="478"/>
    </row>
    <row r="32" spans="1:9" x14ac:dyDescent="0.2">
      <c r="A32" s="286" t="s">
        <v>203</v>
      </c>
      <c r="B32" s="284">
        <v>846.1</v>
      </c>
      <c r="C32" s="229"/>
      <c r="D32" s="284">
        <v>147.1</v>
      </c>
      <c r="E32" s="229"/>
      <c r="F32" s="284">
        <v>5.8</v>
      </c>
      <c r="G32" s="229"/>
      <c r="H32" s="284">
        <v>999</v>
      </c>
    </row>
    <row r="33" spans="1:8" x14ac:dyDescent="0.2">
      <c r="A33" s="286"/>
      <c r="B33" s="225"/>
      <c r="C33" s="225"/>
      <c r="D33" s="225"/>
      <c r="E33" s="225"/>
      <c r="F33" s="225"/>
      <c r="G33" s="225"/>
      <c r="H33" s="283"/>
    </row>
    <row r="34" spans="1:8" x14ac:dyDescent="0.2">
      <c r="A34" s="58" t="s">
        <v>356</v>
      </c>
      <c r="B34" s="287">
        <v>4.7</v>
      </c>
      <c r="C34" s="287"/>
      <c r="D34" s="287">
        <v>1.1000000000000001</v>
      </c>
      <c r="E34" s="287"/>
      <c r="F34" s="287"/>
      <c r="G34" s="287"/>
      <c r="H34" s="287">
        <v>4.0625376081401887</v>
      </c>
    </row>
    <row r="35" spans="1:8" x14ac:dyDescent="0.2">
      <c r="A35" s="285"/>
      <c r="B35" s="285"/>
      <c r="C35" s="285"/>
      <c r="D35" s="285"/>
      <c r="E35" s="285"/>
      <c r="F35" s="480"/>
      <c r="G35" s="285"/>
      <c r="H35" s="283"/>
    </row>
    <row r="36" spans="1:8" x14ac:dyDescent="0.2">
      <c r="A36" s="253" t="s">
        <v>402</v>
      </c>
      <c r="B36" s="253"/>
      <c r="C36" s="253"/>
      <c r="D36" s="253"/>
      <c r="E36" s="253"/>
      <c r="F36" s="253"/>
      <c r="G36" s="253"/>
      <c r="H36" s="283"/>
    </row>
    <row r="37" spans="1:8" x14ac:dyDescent="0.2">
      <c r="A37" s="586" t="s">
        <v>399</v>
      </c>
      <c r="B37" s="586"/>
      <c r="C37" s="586"/>
      <c r="D37" s="586"/>
      <c r="E37" s="586"/>
      <c r="F37" s="586"/>
      <c r="G37" s="586"/>
      <c r="H37" s="586"/>
    </row>
    <row r="38" spans="1:8" x14ac:dyDescent="0.2">
      <c r="A38" s="586"/>
      <c r="B38" s="586"/>
      <c r="C38" s="586"/>
      <c r="D38" s="586"/>
      <c r="E38" s="586"/>
      <c r="F38" s="586"/>
      <c r="G38" s="586"/>
      <c r="H38" s="586"/>
    </row>
    <row r="39" spans="1:8" x14ac:dyDescent="0.2">
      <c r="A39" s="586"/>
      <c r="B39" s="586"/>
      <c r="C39" s="586"/>
      <c r="D39" s="586"/>
      <c r="E39" s="586"/>
      <c r="F39" s="586"/>
      <c r="G39" s="586"/>
      <c r="H39" s="586"/>
    </row>
    <row r="40" spans="1:8" x14ac:dyDescent="0.2">
      <c r="A40" s="586"/>
      <c r="B40" s="586"/>
      <c r="C40" s="586"/>
      <c r="D40" s="586"/>
      <c r="E40" s="586"/>
      <c r="F40" s="586"/>
      <c r="G40" s="586"/>
      <c r="H40" s="586"/>
    </row>
    <row r="41" spans="1:8" x14ac:dyDescent="0.2">
      <c r="A41" s="586"/>
      <c r="B41" s="586"/>
      <c r="C41" s="586"/>
      <c r="D41" s="586"/>
      <c r="E41" s="586"/>
      <c r="F41" s="586"/>
      <c r="G41" s="586"/>
      <c r="H41" s="586"/>
    </row>
    <row r="42" spans="1:8" x14ac:dyDescent="0.2">
      <c r="A42" s="586"/>
      <c r="B42" s="586"/>
      <c r="C42" s="586"/>
      <c r="D42" s="586"/>
      <c r="E42" s="586"/>
      <c r="F42" s="586"/>
      <c r="G42" s="586"/>
      <c r="H42" s="586"/>
    </row>
    <row r="43" spans="1:8" x14ac:dyDescent="0.2">
      <c r="A43" s="586" t="s">
        <v>400</v>
      </c>
      <c r="B43" s="586"/>
      <c r="C43" s="586"/>
      <c r="D43" s="586"/>
      <c r="E43" s="586"/>
      <c r="F43" s="586"/>
      <c r="G43" s="586"/>
      <c r="H43" s="586"/>
    </row>
    <row r="44" spans="1:8" x14ac:dyDescent="0.2">
      <c r="A44" s="586"/>
      <c r="B44" s="586"/>
      <c r="C44" s="586"/>
      <c r="D44" s="586"/>
      <c r="E44" s="586"/>
      <c r="F44" s="586"/>
      <c r="G44" s="586"/>
      <c r="H44" s="586"/>
    </row>
    <row r="45" spans="1:8" x14ac:dyDescent="0.2">
      <c r="A45" s="586"/>
      <c r="B45" s="586"/>
      <c r="C45" s="586"/>
      <c r="D45" s="586"/>
      <c r="E45" s="586"/>
      <c r="F45" s="586"/>
      <c r="G45" s="586"/>
      <c r="H45" s="586"/>
    </row>
    <row r="46" spans="1:8" x14ac:dyDescent="0.2">
      <c r="A46" s="586" t="s">
        <v>401</v>
      </c>
      <c r="B46" s="586"/>
      <c r="C46" s="586"/>
      <c r="D46" s="586"/>
      <c r="E46" s="586"/>
      <c r="F46" s="586"/>
      <c r="G46" s="586"/>
      <c r="H46" s="586"/>
    </row>
    <row r="47" spans="1:8" x14ac:dyDescent="0.2">
      <c r="A47" s="586"/>
      <c r="B47" s="586"/>
      <c r="C47" s="586"/>
      <c r="D47" s="586"/>
      <c r="E47" s="586"/>
      <c r="F47" s="586"/>
      <c r="G47" s="586"/>
      <c r="H47" s="586"/>
    </row>
    <row r="48" spans="1:8" x14ac:dyDescent="0.2">
      <c r="A48" s="521"/>
      <c r="B48" s="521"/>
      <c r="C48" s="521"/>
      <c r="D48" s="521"/>
      <c r="E48" s="521"/>
      <c r="F48" s="521"/>
      <c r="G48" s="521"/>
      <c r="H48" s="521"/>
    </row>
    <row r="49" spans="1:8" x14ac:dyDescent="0.2">
      <c r="A49" s="521"/>
      <c r="B49" s="521"/>
      <c r="C49" s="521"/>
      <c r="D49" s="521"/>
      <c r="E49" s="521"/>
      <c r="F49" s="521"/>
      <c r="G49" s="521"/>
      <c r="H49" s="521"/>
    </row>
    <row r="50" spans="1:8" x14ac:dyDescent="0.2">
      <c r="A50" s="521"/>
      <c r="B50" s="521"/>
      <c r="C50" s="521"/>
      <c r="D50" s="521"/>
      <c r="E50" s="521"/>
      <c r="F50" s="521"/>
      <c r="G50" s="521"/>
      <c r="H50" s="521"/>
    </row>
    <row r="51" spans="1:8" x14ac:dyDescent="0.2">
      <c r="A51" s="521"/>
      <c r="B51" s="521"/>
      <c r="C51" s="521"/>
      <c r="D51" s="521"/>
      <c r="E51" s="521"/>
      <c r="F51" s="521"/>
      <c r="G51" s="521"/>
      <c r="H51" s="521"/>
    </row>
  </sheetData>
  <mergeCells count="6">
    <mergeCell ref="A37:H42"/>
    <mergeCell ref="A43:H45"/>
    <mergeCell ref="A46:H47"/>
    <mergeCell ref="B3:H3"/>
    <mergeCell ref="A4:A5"/>
    <mergeCell ref="B18:H18"/>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C410-A12C-4A10-9EC5-8863E5F70BF8}">
  <sheetPr>
    <tabColor theme="8" tint="0.59999389629810485"/>
  </sheetPr>
  <dimension ref="A1:Z108"/>
  <sheetViews>
    <sheetView showGridLines="0" zoomScale="115" zoomScaleNormal="115" workbookViewId="0">
      <selection activeCell="K16" sqref="K16"/>
    </sheetView>
  </sheetViews>
  <sheetFormatPr defaultColWidth="9.42578125" defaultRowHeight="12.75" x14ac:dyDescent="0.2"/>
  <cols>
    <col min="1" max="1" width="38.5703125" style="288" customWidth="1"/>
    <col min="2" max="2" width="15.42578125" style="288" customWidth="1"/>
    <col min="3" max="3" width="1.42578125" style="288" customWidth="1"/>
    <col min="4" max="4" width="13.5703125" style="288" customWidth="1"/>
    <col min="5" max="5" width="8.42578125" style="288" bestFit="1" customWidth="1"/>
    <col min="6" max="6" width="1.42578125" style="289" customWidth="1"/>
    <col min="7" max="7" width="14.5703125" style="289" customWidth="1"/>
    <col min="8" max="8" width="0.5703125" style="289" customWidth="1"/>
    <col min="9" max="9" width="11.5703125" style="288" customWidth="1"/>
    <col min="10" max="10" width="14.5703125" style="288" bestFit="1" customWidth="1"/>
    <col min="11" max="11" width="15.42578125" style="288" bestFit="1" customWidth="1"/>
    <col min="12" max="12" width="16.140625" style="288" bestFit="1" customWidth="1"/>
    <col min="13" max="16384" width="9.42578125" style="288"/>
  </cols>
  <sheetData>
    <row r="1" spans="1:10" x14ac:dyDescent="0.2">
      <c r="A1" s="58" t="s">
        <v>0</v>
      </c>
    </row>
    <row r="2" spans="1:10" x14ac:dyDescent="0.2">
      <c r="A2" s="58" t="s">
        <v>226</v>
      </c>
    </row>
    <row r="3" spans="1:10" ht="15.75" customHeight="1" x14ac:dyDescent="0.2">
      <c r="B3" s="599" t="s">
        <v>327</v>
      </c>
      <c r="C3" s="599"/>
      <c r="D3" s="599"/>
      <c r="E3" s="599"/>
      <c r="F3" s="599"/>
      <c r="G3" s="599"/>
      <c r="H3" s="599"/>
    </row>
    <row r="4" spans="1:10" x14ac:dyDescent="0.2">
      <c r="A4" s="292"/>
      <c r="B4" s="598" t="s">
        <v>254</v>
      </c>
      <c r="C4" s="598"/>
      <c r="D4" s="598"/>
      <c r="E4" s="598"/>
      <c r="F4" s="327"/>
      <c r="G4" s="328" t="s">
        <v>21</v>
      </c>
      <c r="H4" s="318"/>
    </row>
    <row r="5" spans="1:10" ht="28.5" customHeight="1" x14ac:dyDescent="0.2">
      <c r="A5" s="290" t="s">
        <v>198</v>
      </c>
      <c r="B5" s="329" t="s">
        <v>216</v>
      </c>
      <c r="C5" s="330"/>
      <c r="D5" s="331" t="s">
        <v>217</v>
      </c>
      <c r="E5" s="331" t="s">
        <v>218</v>
      </c>
      <c r="F5" s="327"/>
      <c r="G5" s="329" t="s">
        <v>216</v>
      </c>
      <c r="H5" s="319"/>
      <c r="I5" s="292"/>
    </row>
    <row r="6" spans="1:10" x14ac:dyDescent="0.2">
      <c r="A6" s="291"/>
      <c r="B6" s="332"/>
      <c r="C6" s="330"/>
      <c r="D6" s="111"/>
      <c r="E6" s="111"/>
      <c r="F6" s="327"/>
      <c r="G6" s="330"/>
      <c r="H6" s="288"/>
      <c r="I6" s="293"/>
    </row>
    <row r="7" spans="1:10" ht="15.75" x14ac:dyDescent="0.2">
      <c r="A7" s="294" t="s">
        <v>328</v>
      </c>
      <c r="B7" s="333">
        <v>2506.1999999999998</v>
      </c>
      <c r="C7" s="334"/>
      <c r="D7" s="295">
        <v>1.9E-2</v>
      </c>
      <c r="E7" s="369">
        <v>3.01</v>
      </c>
      <c r="F7" s="327"/>
      <c r="G7" s="333">
        <v>3047.9</v>
      </c>
      <c r="H7" s="296"/>
      <c r="I7" s="293"/>
      <c r="J7" s="297"/>
    </row>
    <row r="8" spans="1:10" ht="15.75" x14ac:dyDescent="0.2">
      <c r="A8" s="294" t="s">
        <v>329</v>
      </c>
      <c r="B8" s="105">
        <v>80</v>
      </c>
      <c r="C8" s="334"/>
      <c r="D8" s="295">
        <v>7.0999999999999994E-2</v>
      </c>
      <c r="E8" s="369">
        <v>6.33</v>
      </c>
      <c r="F8" s="327"/>
      <c r="G8" s="108">
        <v>80</v>
      </c>
      <c r="H8" s="108"/>
      <c r="I8" s="293"/>
    </row>
    <row r="9" spans="1:10" ht="15.75" x14ac:dyDescent="0.2">
      <c r="A9" s="294" t="s">
        <v>330</v>
      </c>
      <c r="B9" s="105">
        <v>300</v>
      </c>
      <c r="C9" s="334"/>
      <c r="D9" s="295">
        <v>5.5E-2</v>
      </c>
      <c r="E9" s="369">
        <v>3.78</v>
      </c>
      <c r="F9" s="327"/>
      <c r="G9" s="108">
        <v>600</v>
      </c>
      <c r="H9" s="108"/>
      <c r="I9" s="293"/>
    </row>
    <row r="10" spans="1:10" ht="15.75" x14ac:dyDescent="0.2">
      <c r="A10" s="294" t="s">
        <v>331</v>
      </c>
      <c r="B10" s="105">
        <v>201.3</v>
      </c>
      <c r="C10" s="334"/>
      <c r="D10" s="295">
        <v>3.7999999999999999E-2</v>
      </c>
      <c r="E10" s="369">
        <v>4.46</v>
      </c>
      <c r="F10" s="327"/>
      <c r="G10" s="40">
        <v>0</v>
      </c>
      <c r="H10" s="108"/>
      <c r="I10" s="293"/>
    </row>
    <row r="11" spans="1:10" ht="15.75" x14ac:dyDescent="0.2">
      <c r="A11" s="294" t="s">
        <v>332</v>
      </c>
      <c r="B11" s="105">
        <v>500</v>
      </c>
      <c r="C11" s="334"/>
      <c r="D11" s="295">
        <v>6.5000000000000002E-2</v>
      </c>
      <c r="E11" s="369">
        <v>3.8</v>
      </c>
      <c r="F11" s="327"/>
      <c r="G11" s="40">
        <v>0</v>
      </c>
      <c r="H11" s="108"/>
      <c r="I11" s="293"/>
    </row>
    <row r="12" spans="1:10" ht="15.75" x14ac:dyDescent="0.2">
      <c r="A12" s="294" t="s">
        <v>333</v>
      </c>
      <c r="B12" s="105">
        <v>450</v>
      </c>
      <c r="C12" s="334"/>
      <c r="D12" s="295">
        <v>4.1000000000000002E-2</v>
      </c>
      <c r="E12" s="369">
        <v>12.13</v>
      </c>
      <c r="F12" s="327"/>
      <c r="G12" s="40">
        <v>0</v>
      </c>
      <c r="H12" s="108"/>
      <c r="I12" s="293"/>
    </row>
    <row r="13" spans="1:10" x14ac:dyDescent="0.2">
      <c r="A13" s="294" t="s">
        <v>212</v>
      </c>
      <c r="B13" s="105">
        <v>-75.099999999999994</v>
      </c>
      <c r="C13" s="334"/>
      <c r="D13" s="415">
        <v>0</v>
      </c>
      <c r="E13" s="40">
        <v>0</v>
      </c>
      <c r="F13" s="327"/>
      <c r="G13" s="108">
        <v>-141.1</v>
      </c>
      <c r="H13" s="108"/>
      <c r="I13" s="293"/>
    </row>
    <row r="14" spans="1:10" ht="15.75" x14ac:dyDescent="0.2">
      <c r="A14" s="294" t="s">
        <v>334</v>
      </c>
      <c r="B14" s="105">
        <v>1160.8</v>
      </c>
      <c r="C14" s="334"/>
      <c r="D14" s="295">
        <v>0.03</v>
      </c>
      <c r="E14" s="469">
        <v>10.119999999999999</v>
      </c>
      <c r="F14" s="327"/>
      <c r="G14" s="108">
        <v>681.7</v>
      </c>
      <c r="H14" s="108"/>
      <c r="I14" s="293"/>
    </row>
    <row r="15" spans="1:10" x14ac:dyDescent="0.2">
      <c r="A15" s="467" t="s">
        <v>335</v>
      </c>
      <c r="B15" s="468">
        <v>5123.2</v>
      </c>
      <c r="C15" s="334"/>
      <c r="D15" s="295"/>
      <c r="E15" s="369"/>
      <c r="F15" s="327"/>
      <c r="G15" s="468">
        <v>4268.5</v>
      </c>
      <c r="H15" s="108"/>
      <c r="I15" s="293"/>
    </row>
    <row r="16" spans="1:10" x14ac:dyDescent="0.2">
      <c r="A16" s="294" t="s">
        <v>336</v>
      </c>
      <c r="B16" s="105">
        <v>-510.8</v>
      </c>
      <c r="C16" s="334"/>
      <c r="D16" s="295"/>
      <c r="E16" s="369"/>
      <c r="F16" s="327"/>
      <c r="G16" s="108">
        <v>0</v>
      </c>
      <c r="H16" s="108"/>
      <c r="I16" s="293"/>
    </row>
    <row r="17" spans="1:9" ht="13.5" thickBot="1" x14ac:dyDescent="0.25">
      <c r="A17" s="290" t="s">
        <v>337</v>
      </c>
      <c r="B17" s="335">
        <v>4612.3999999999996</v>
      </c>
      <c r="C17" s="334"/>
      <c r="D17" s="298"/>
      <c r="E17" s="370"/>
      <c r="F17" s="327"/>
      <c r="G17" s="336">
        <v>4268.5</v>
      </c>
      <c r="H17" s="320"/>
      <c r="I17" s="293"/>
    </row>
    <row r="18" spans="1:9" ht="13.5" thickTop="1" x14ac:dyDescent="0.2">
      <c r="A18" s="79"/>
      <c r="B18" s="299"/>
      <c r="C18" s="300"/>
      <c r="D18" s="300"/>
      <c r="E18" s="300"/>
      <c r="F18" s="301"/>
      <c r="G18" s="301"/>
      <c r="H18" s="301"/>
    </row>
    <row r="20" spans="1:9" x14ac:dyDescent="0.2">
      <c r="A20" s="470" t="s">
        <v>338</v>
      </c>
      <c r="D20" s="302"/>
      <c r="E20" s="303"/>
    </row>
    <row r="21" spans="1:9" x14ac:dyDescent="0.2">
      <c r="A21" s="470" t="s">
        <v>339</v>
      </c>
    </row>
    <row r="22" spans="1:9" x14ac:dyDescent="0.2">
      <c r="A22" s="470" t="s">
        <v>340</v>
      </c>
    </row>
    <row r="23" spans="1:9" x14ac:dyDescent="0.2">
      <c r="A23" s="470" t="s">
        <v>341</v>
      </c>
    </row>
    <row r="24" spans="1:9" x14ac:dyDescent="0.2">
      <c r="A24" s="470" t="s">
        <v>342</v>
      </c>
    </row>
    <row r="25" spans="1:9" x14ac:dyDescent="0.2">
      <c r="A25" s="470" t="s">
        <v>343</v>
      </c>
    </row>
    <row r="26" spans="1:9" x14ac:dyDescent="0.2">
      <c r="A26" s="470" t="s">
        <v>344</v>
      </c>
    </row>
    <row r="27" spans="1:9" x14ac:dyDescent="0.2">
      <c r="A27" s="470" t="s">
        <v>345</v>
      </c>
    </row>
    <row r="40" spans="10:15" x14ac:dyDescent="0.2">
      <c r="J40" s="337"/>
      <c r="K40" s="337"/>
      <c r="L40" s="337"/>
      <c r="M40" s="337"/>
      <c r="N40" s="337"/>
      <c r="O40" s="337"/>
    </row>
    <row r="41" spans="10:15" x14ac:dyDescent="0.2">
      <c r="J41" s="337"/>
      <c r="K41" s="337"/>
      <c r="L41" s="337"/>
      <c r="M41" s="337"/>
      <c r="N41" s="337"/>
      <c r="O41" s="337"/>
    </row>
    <row r="42" spans="10:15" x14ac:dyDescent="0.2">
      <c r="J42" s="337"/>
      <c r="K42" s="337"/>
      <c r="L42" s="337"/>
      <c r="M42" s="337"/>
      <c r="N42" s="337"/>
      <c r="O42" s="337"/>
    </row>
    <row r="43" spans="10:15" x14ac:dyDescent="0.2">
      <c r="J43" s="337"/>
      <c r="K43" s="337"/>
      <c r="L43" s="337"/>
      <c r="M43" s="337"/>
      <c r="N43" s="337"/>
      <c r="O43" s="337"/>
    </row>
    <row r="44" spans="10:15" x14ac:dyDescent="0.2">
      <c r="J44" s="337"/>
      <c r="K44" s="337"/>
      <c r="L44" s="337"/>
      <c r="M44" s="337"/>
      <c r="N44" s="337"/>
      <c r="O44" s="337"/>
    </row>
    <row r="45" spans="10:15" x14ac:dyDescent="0.2">
      <c r="J45" s="337"/>
      <c r="K45" s="337"/>
      <c r="L45" s="337"/>
      <c r="M45" s="337"/>
      <c r="N45" s="337"/>
      <c r="O45" s="337"/>
    </row>
    <row r="46" spans="10:15" x14ac:dyDescent="0.2">
      <c r="J46" s="338"/>
      <c r="K46" s="339"/>
      <c r="L46" s="337"/>
      <c r="M46" s="337"/>
      <c r="N46" s="337"/>
      <c r="O46" s="337"/>
    </row>
    <row r="47" spans="10:15" x14ac:dyDescent="0.2">
      <c r="J47" s="337"/>
      <c r="K47" s="337"/>
      <c r="L47" s="340"/>
      <c r="M47" s="337"/>
      <c r="N47" s="337"/>
      <c r="O47" s="337"/>
    </row>
    <row r="48" spans="10:15" x14ac:dyDescent="0.2">
      <c r="J48" s="341"/>
      <c r="K48" s="342"/>
      <c r="L48" s="337"/>
      <c r="M48" s="337"/>
      <c r="N48" s="337"/>
      <c r="O48" s="337"/>
    </row>
    <row r="49" spans="9:15" x14ac:dyDescent="0.2">
      <c r="J49" s="341"/>
      <c r="K49" s="342"/>
      <c r="L49" s="337"/>
      <c r="M49" s="337"/>
      <c r="N49" s="337"/>
      <c r="O49" s="337"/>
    </row>
    <row r="50" spans="9:15" x14ac:dyDescent="0.2">
      <c r="J50" s="341"/>
      <c r="K50" s="342"/>
      <c r="L50" s="340"/>
      <c r="M50" s="337"/>
      <c r="N50" s="337"/>
      <c r="O50" s="337"/>
    </row>
    <row r="51" spans="9:15" ht="15" x14ac:dyDescent="0.25">
      <c r="I51" s="304"/>
      <c r="J51" s="340"/>
      <c r="K51" s="339"/>
      <c r="L51" s="340"/>
      <c r="M51" s="337"/>
      <c r="N51" s="337"/>
      <c r="O51" s="337"/>
    </row>
    <row r="52" spans="9:15" ht="15" x14ac:dyDescent="0.25">
      <c r="I52" s="304"/>
      <c r="J52" s="337"/>
      <c r="K52" s="337"/>
      <c r="L52" s="340"/>
      <c r="M52" s="337"/>
      <c r="N52" s="337"/>
      <c r="O52" s="337"/>
    </row>
    <row r="53" spans="9:15" ht="15" x14ac:dyDescent="0.25">
      <c r="I53" s="304"/>
      <c r="J53" s="341"/>
      <c r="K53" s="339"/>
      <c r="L53" s="340"/>
      <c r="M53" s="337"/>
      <c r="N53" s="337"/>
      <c r="O53" s="337"/>
    </row>
    <row r="54" spans="9:15" ht="15" x14ac:dyDescent="0.25">
      <c r="I54" s="304"/>
      <c r="J54" s="337"/>
      <c r="K54" s="337"/>
      <c r="L54" s="340"/>
      <c r="M54" s="337"/>
      <c r="N54" s="337"/>
      <c r="O54" s="337"/>
    </row>
    <row r="55" spans="9:15" x14ac:dyDescent="0.2">
      <c r="J55" s="337"/>
      <c r="K55" s="337"/>
      <c r="L55" s="340"/>
      <c r="M55" s="337"/>
      <c r="N55" s="337"/>
      <c r="O55" s="337"/>
    </row>
    <row r="56" spans="9:15" x14ac:dyDescent="0.2">
      <c r="J56" s="343"/>
      <c r="K56" s="342"/>
      <c r="L56" s="340"/>
      <c r="M56" s="337"/>
      <c r="N56" s="337"/>
      <c r="O56" s="337"/>
    </row>
    <row r="57" spans="9:15" x14ac:dyDescent="0.2">
      <c r="J57" s="340"/>
      <c r="K57" s="342"/>
      <c r="L57" s="340"/>
      <c r="M57" s="337"/>
      <c r="N57" s="337"/>
      <c r="O57" s="337"/>
    </row>
    <row r="58" spans="9:15" x14ac:dyDescent="0.2">
      <c r="J58" s="344"/>
      <c r="K58" s="342"/>
      <c r="L58" s="340"/>
      <c r="M58" s="337"/>
      <c r="N58" s="337"/>
      <c r="O58" s="337"/>
    </row>
    <row r="59" spans="9:15" x14ac:dyDescent="0.2">
      <c r="J59" s="341"/>
      <c r="K59" s="342"/>
      <c r="L59" s="340"/>
      <c r="M59" s="337"/>
      <c r="N59" s="337"/>
      <c r="O59" s="337"/>
    </row>
    <row r="60" spans="9:15" x14ac:dyDescent="0.2">
      <c r="J60" s="341"/>
      <c r="K60" s="342"/>
      <c r="L60" s="340"/>
      <c r="M60" s="337"/>
      <c r="N60" s="337"/>
      <c r="O60" s="337"/>
    </row>
    <row r="61" spans="9:15" x14ac:dyDescent="0.2">
      <c r="J61" s="341"/>
      <c r="K61" s="342"/>
      <c r="L61" s="340"/>
      <c r="M61" s="337"/>
      <c r="N61" s="337"/>
      <c r="O61" s="337"/>
    </row>
    <row r="62" spans="9:15" x14ac:dyDescent="0.2">
      <c r="J62" s="345"/>
      <c r="K62" s="342"/>
      <c r="L62" s="340"/>
      <c r="M62" s="337"/>
      <c r="N62" s="337"/>
      <c r="O62" s="337"/>
    </row>
    <row r="63" spans="9:15" x14ac:dyDescent="0.2">
      <c r="J63" s="344"/>
      <c r="K63" s="342"/>
      <c r="L63" s="340"/>
      <c r="M63" s="337"/>
      <c r="N63" s="337"/>
      <c r="O63" s="337"/>
    </row>
    <row r="64" spans="9:15" x14ac:dyDescent="0.2">
      <c r="J64" s="344"/>
      <c r="K64" s="342"/>
      <c r="L64" s="340"/>
      <c r="M64" s="337"/>
      <c r="N64" s="337"/>
      <c r="O64" s="337"/>
    </row>
    <row r="65" spans="10:15" x14ac:dyDescent="0.2">
      <c r="J65" s="344"/>
      <c r="K65" s="342"/>
      <c r="L65" s="340"/>
      <c r="M65" s="337"/>
      <c r="N65" s="337"/>
      <c r="O65" s="337"/>
    </row>
    <row r="66" spans="10:15" x14ac:dyDescent="0.2">
      <c r="J66" s="338"/>
      <c r="K66" s="342"/>
      <c r="L66" s="340"/>
      <c r="M66" s="337"/>
      <c r="N66" s="337"/>
      <c r="O66" s="337"/>
    </row>
    <row r="67" spans="10:15" x14ac:dyDescent="0.2">
      <c r="J67" s="344"/>
      <c r="K67" s="342"/>
      <c r="L67" s="340"/>
      <c r="M67" s="337"/>
      <c r="N67" s="337"/>
      <c r="O67" s="337"/>
    </row>
    <row r="68" spans="10:15" x14ac:dyDescent="0.2">
      <c r="J68" s="341"/>
      <c r="K68" s="342"/>
      <c r="L68" s="340"/>
      <c r="M68" s="337"/>
      <c r="N68" s="337"/>
      <c r="O68" s="337"/>
    </row>
    <row r="69" spans="10:15" x14ac:dyDescent="0.2">
      <c r="J69" s="338"/>
      <c r="K69" s="342"/>
      <c r="L69" s="346"/>
      <c r="M69" s="337"/>
      <c r="N69" s="337"/>
      <c r="O69" s="337"/>
    </row>
    <row r="70" spans="10:15" x14ac:dyDescent="0.2">
      <c r="J70" s="341"/>
      <c r="K70" s="342"/>
      <c r="L70" s="346"/>
      <c r="M70" s="337"/>
      <c r="N70" s="337"/>
      <c r="O70" s="337"/>
    </row>
    <row r="71" spans="10:15" x14ac:dyDescent="0.2">
      <c r="J71" s="341"/>
      <c r="K71" s="342"/>
      <c r="L71" s="340"/>
      <c r="M71" s="337"/>
      <c r="N71" s="337"/>
      <c r="O71" s="337"/>
    </row>
    <row r="72" spans="10:15" x14ac:dyDescent="0.2">
      <c r="J72" s="341"/>
      <c r="K72" s="342"/>
      <c r="L72" s="340"/>
      <c r="M72" s="337"/>
      <c r="N72" s="337"/>
      <c r="O72" s="337"/>
    </row>
    <row r="73" spans="10:15" x14ac:dyDescent="0.2">
      <c r="J73" s="341"/>
      <c r="K73" s="342"/>
      <c r="L73" s="340"/>
      <c r="M73" s="337"/>
      <c r="N73" s="337"/>
      <c r="O73" s="337"/>
    </row>
    <row r="74" spans="10:15" x14ac:dyDescent="0.2">
      <c r="J74" s="341"/>
      <c r="K74" s="342"/>
      <c r="L74" s="340"/>
      <c r="M74" s="337"/>
      <c r="N74" s="337"/>
      <c r="O74" s="337"/>
    </row>
    <row r="75" spans="10:15" x14ac:dyDescent="0.2">
      <c r="J75" s="341"/>
      <c r="K75" s="339"/>
      <c r="L75" s="343"/>
      <c r="M75" s="337"/>
      <c r="N75" s="337"/>
      <c r="O75" s="337"/>
    </row>
    <row r="76" spans="10:15" x14ac:dyDescent="0.2">
      <c r="J76" s="340"/>
      <c r="K76" s="342"/>
      <c r="L76" s="340"/>
      <c r="M76" s="337"/>
      <c r="N76" s="337"/>
      <c r="O76" s="337"/>
    </row>
    <row r="77" spans="10:15" x14ac:dyDescent="0.2">
      <c r="J77" s="340"/>
      <c r="K77" s="342"/>
      <c r="L77" s="340"/>
      <c r="M77" s="337"/>
      <c r="N77" s="337"/>
      <c r="O77" s="337"/>
    </row>
    <row r="78" spans="10:15" x14ac:dyDescent="0.2">
      <c r="J78" s="340"/>
      <c r="K78" s="342"/>
      <c r="L78" s="340"/>
      <c r="M78" s="337"/>
      <c r="N78" s="337"/>
      <c r="O78" s="337"/>
    </row>
    <row r="79" spans="10:15" x14ac:dyDescent="0.2">
      <c r="J79" s="348"/>
      <c r="K79" s="347"/>
      <c r="L79" s="340"/>
      <c r="M79" s="337"/>
      <c r="N79" s="337"/>
      <c r="O79" s="337"/>
    </row>
    <row r="80" spans="10:15" x14ac:dyDescent="0.2">
      <c r="J80" s="348"/>
      <c r="K80" s="342"/>
      <c r="L80" s="349"/>
      <c r="M80" s="337"/>
      <c r="N80" s="337"/>
      <c r="O80" s="337"/>
    </row>
    <row r="81" spans="10:26" x14ac:dyDescent="0.2">
      <c r="J81" s="348"/>
      <c r="K81" s="342"/>
      <c r="L81" s="349"/>
      <c r="M81" s="337"/>
      <c r="N81" s="347"/>
      <c r="O81" s="347"/>
      <c r="P81" s="305"/>
    </row>
    <row r="82" spans="10:26" x14ac:dyDescent="0.2">
      <c r="J82" s="350"/>
      <c r="K82" s="351"/>
      <c r="L82" s="352"/>
      <c r="M82" s="337"/>
      <c r="N82" s="347"/>
      <c r="O82" s="347"/>
      <c r="P82" s="305"/>
      <c r="S82" s="305"/>
      <c r="U82" s="305"/>
    </row>
    <row r="83" spans="10:26" x14ac:dyDescent="0.2">
      <c r="J83" s="350"/>
      <c r="K83" s="351"/>
      <c r="L83" s="352"/>
      <c r="M83" s="337"/>
      <c r="N83" s="347"/>
      <c r="O83" s="347"/>
      <c r="P83" s="305"/>
      <c r="Q83" s="305"/>
      <c r="R83" s="305"/>
      <c r="S83" s="305"/>
      <c r="T83" s="305"/>
      <c r="U83" s="305"/>
      <c r="V83" s="305"/>
      <c r="W83" s="305"/>
      <c r="X83" s="305"/>
      <c r="Y83" s="305"/>
      <c r="Z83" s="305"/>
    </row>
    <row r="84" spans="10:26" x14ac:dyDescent="0.2">
      <c r="J84" s="350"/>
      <c r="K84" s="351"/>
      <c r="L84" s="352"/>
      <c r="M84" s="337"/>
      <c r="N84" s="347"/>
      <c r="O84" s="347"/>
      <c r="P84" s="305"/>
      <c r="Q84" s="305"/>
      <c r="R84" s="305"/>
      <c r="S84" s="305"/>
      <c r="T84" s="305"/>
      <c r="U84" s="305"/>
      <c r="V84" s="305"/>
      <c r="W84" s="305"/>
      <c r="X84" s="305"/>
      <c r="Y84" s="305"/>
      <c r="Z84" s="305"/>
    </row>
    <row r="85" spans="10:26" x14ac:dyDescent="0.2">
      <c r="J85" s="350"/>
      <c r="K85" s="351"/>
      <c r="L85" s="352"/>
      <c r="M85" s="337"/>
      <c r="N85" s="347"/>
      <c r="O85" s="347"/>
      <c r="P85" s="305"/>
      <c r="Q85" s="305"/>
      <c r="R85" s="305"/>
      <c r="S85" s="305"/>
      <c r="T85" s="305"/>
      <c r="U85" s="305"/>
      <c r="V85" s="305"/>
      <c r="W85" s="305"/>
      <c r="X85" s="305"/>
      <c r="Y85" s="305"/>
      <c r="Z85" s="305"/>
    </row>
    <row r="86" spans="10:26" x14ac:dyDescent="0.2">
      <c r="J86" s="350"/>
      <c r="K86" s="351"/>
      <c r="L86" s="352"/>
      <c r="M86" s="337"/>
      <c r="N86" s="347"/>
      <c r="O86" s="347"/>
      <c r="P86" s="305"/>
      <c r="Q86" s="305"/>
      <c r="R86" s="305"/>
      <c r="S86" s="305"/>
      <c r="T86" s="305"/>
      <c r="U86" s="305"/>
      <c r="V86" s="305"/>
      <c r="W86" s="305"/>
      <c r="X86" s="305"/>
      <c r="Y86" s="305"/>
      <c r="Z86" s="305"/>
    </row>
    <row r="87" spans="10:26" x14ac:dyDescent="0.2">
      <c r="J87" s="350"/>
      <c r="K87" s="351"/>
      <c r="L87" s="352"/>
      <c r="M87" s="337"/>
      <c r="N87" s="347"/>
      <c r="O87" s="347"/>
      <c r="P87" s="305"/>
      <c r="Q87" s="305"/>
      <c r="R87" s="305"/>
      <c r="S87" s="305"/>
      <c r="T87" s="305"/>
      <c r="U87" s="305"/>
      <c r="V87" s="305"/>
      <c r="W87" s="305"/>
      <c r="X87" s="305"/>
      <c r="Y87" s="305"/>
      <c r="Z87" s="305"/>
    </row>
    <row r="88" spans="10:26" x14ac:dyDescent="0.2">
      <c r="J88" s="350"/>
      <c r="K88" s="350"/>
      <c r="L88" s="352"/>
      <c r="M88" s="347"/>
      <c r="N88" s="347"/>
      <c r="O88" s="347"/>
      <c r="P88" s="305"/>
      <c r="Q88" s="305"/>
      <c r="R88" s="305"/>
      <c r="S88" s="305"/>
      <c r="T88" s="305"/>
      <c r="U88" s="305"/>
      <c r="V88" s="305"/>
      <c r="W88" s="305"/>
      <c r="X88" s="305"/>
      <c r="Y88" s="305"/>
      <c r="Z88" s="305"/>
    </row>
    <row r="89" spans="10:26" x14ac:dyDescent="0.2">
      <c r="J89" s="350"/>
      <c r="K89" s="351"/>
      <c r="L89" s="352"/>
      <c r="M89" s="337"/>
      <c r="N89" s="347"/>
      <c r="O89" s="347"/>
      <c r="P89" s="305"/>
      <c r="Q89" s="305"/>
      <c r="R89" s="305"/>
      <c r="S89" s="305"/>
      <c r="T89" s="305"/>
      <c r="U89" s="305"/>
      <c r="V89" s="305"/>
      <c r="W89" s="305"/>
      <c r="X89" s="305"/>
      <c r="Y89" s="305"/>
      <c r="Z89" s="305"/>
    </row>
    <row r="90" spans="10:26" x14ac:dyDescent="0.2">
      <c r="J90" s="350"/>
      <c r="K90" s="351"/>
      <c r="L90" s="352"/>
      <c r="M90" s="337"/>
      <c r="N90" s="347"/>
      <c r="O90" s="347"/>
      <c r="P90" s="305"/>
      <c r="Q90" s="305"/>
      <c r="R90" s="305"/>
      <c r="S90" s="305"/>
      <c r="T90" s="305"/>
      <c r="U90" s="305"/>
      <c r="V90" s="305"/>
      <c r="W90" s="305"/>
      <c r="X90" s="305"/>
      <c r="Y90" s="305"/>
      <c r="Z90" s="305"/>
    </row>
    <row r="91" spans="10:26" x14ac:dyDescent="0.2">
      <c r="J91" s="350"/>
      <c r="K91" s="351"/>
      <c r="L91" s="352"/>
      <c r="M91" s="337"/>
      <c r="N91" s="337"/>
      <c r="O91" s="347"/>
      <c r="P91" s="305"/>
      <c r="Q91" s="305"/>
      <c r="R91" s="305"/>
      <c r="S91" s="305"/>
      <c r="T91" s="305"/>
      <c r="U91" s="305"/>
      <c r="V91" s="305"/>
      <c r="W91" s="305"/>
      <c r="X91" s="305"/>
      <c r="Y91" s="305"/>
      <c r="Z91" s="305"/>
    </row>
    <row r="92" spans="10:26" x14ac:dyDescent="0.2">
      <c r="J92" s="350"/>
      <c r="K92" s="351"/>
      <c r="L92" s="352"/>
      <c r="M92" s="337"/>
      <c r="N92" s="337"/>
      <c r="O92" s="337"/>
    </row>
    <row r="93" spans="10:26" x14ac:dyDescent="0.2">
      <c r="J93" s="350"/>
      <c r="K93" s="351"/>
      <c r="L93" s="352"/>
      <c r="M93" s="337"/>
      <c r="N93" s="337"/>
      <c r="O93" s="337"/>
    </row>
    <row r="94" spans="10:26" x14ac:dyDescent="0.2">
      <c r="J94" s="350"/>
      <c r="K94" s="351"/>
      <c r="L94" s="352"/>
      <c r="M94" s="337"/>
      <c r="N94" s="337"/>
      <c r="O94" s="337"/>
    </row>
    <row r="95" spans="10:26" x14ac:dyDescent="0.2">
      <c r="J95" s="339"/>
      <c r="K95" s="342"/>
      <c r="L95" s="353"/>
      <c r="M95" s="337"/>
      <c r="N95" s="337"/>
      <c r="O95" s="337"/>
    </row>
    <row r="96" spans="10:26" x14ac:dyDescent="0.2">
      <c r="J96" s="340"/>
      <c r="K96" s="342"/>
      <c r="L96" s="354"/>
      <c r="M96" s="337"/>
      <c r="N96" s="337"/>
      <c r="O96" s="337"/>
    </row>
    <row r="97" spans="10:15" x14ac:dyDescent="0.2">
      <c r="J97" s="340"/>
      <c r="K97" s="342"/>
      <c r="L97" s="340"/>
      <c r="M97" s="337"/>
      <c r="N97" s="337"/>
      <c r="O97" s="337"/>
    </row>
    <row r="98" spans="10:15" x14ac:dyDescent="0.2">
      <c r="J98" s="340"/>
      <c r="K98" s="342"/>
      <c r="L98" s="340"/>
      <c r="M98" s="337"/>
      <c r="N98" s="337"/>
      <c r="O98" s="337"/>
    </row>
    <row r="99" spans="10:15" x14ac:dyDescent="0.2">
      <c r="J99" s="355"/>
      <c r="K99" s="342"/>
      <c r="L99" s="340"/>
      <c r="M99" s="337"/>
      <c r="N99" s="337"/>
      <c r="O99" s="337"/>
    </row>
    <row r="100" spans="10:15" x14ac:dyDescent="0.2">
      <c r="J100" s="356"/>
      <c r="K100" s="342"/>
      <c r="L100" s="340"/>
      <c r="M100" s="337"/>
      <c r="N100" s="337"/>
      <c r="O100" s="337"/>
    </row>
    <row r="101" spans="10:15" x14ac:dyDescent="0.2">
      <c r="J101" s="354"/>
      <c r="K101" s="342"/>
      <c r="L101" s="340"/>
      <c r="M101" s="337"/>
      <c r="N101" s="337"/>
      <c r="O101" s="337"/>
    </row>
    <row r="102" spans="10:15" x14ac:dyDescent="0.2">
      <c r="J102" s="337"/>
      <c r="K102" s="337"/>
      <c r="L102" s="337"/>
      <c r="M102" s="337"/>
      <c r="N102" s="337"/>
      <c r="O102" s="337"/>
    </row>
    <row r="103" spans="10:15" x14ac:dyDescent="0.2">
      <c r="J103" s="337"/>
      <c r="K103" s="337"/>
      <c r="L103" s="337"/>
      <c r="M103" s="337"/>
      <c r="N103" s="337"/>
      <c r="O103" s="337"/>
    </row>
    <row r="104" spans="10:15" x14ac:dyDescent="0.2">
      <c r="J104" s="337"/>
      <c r="K104" s="337"/>
      <c r="L104" s="337"/>
      <c r="M104" s="337"/>
      <c r="N104" s="337"/>
      <c r="O104" s="337"/>
    </row>
    <row r="105" spans="10:15" x14ac:dyDescent="0.2">
      <c r="J105" s="337"/>
      <c r="K105" s="337"/>
      <c r="L105" s="337"/>
      <c r="M105" s="337"/>
      <c r="N105" s="337"/>
      <c r="O105" s="337"/>
    </row>
    <row r="106" spans="10:15" x14ac:dyDescent="0.2">
      <c r="J106" s="337"/>
      <c r="K106" s="337"/>
      <c r="L106" s="337"/>
      <c r="M106" s="337"/>
      <c r="N106" s="337"/>
      <c r="O106" s="337"/>
    </row>
    <row r="107" spans="10:15" x14ac:dyDescent="0.2">
      <c r="J107" s="337"/>
      <c r="K107" s="337"/>
      <c r="L107" s="337"/>
      <c r="M107" s="337"/>
      <c r="N107" s="337"/>
      <c r="O107" s="337"/>
    </row>
    <row r="108" spans="10:15" x14ac:dyDescent="0.2">
      <c r="J108" s="337"/>
      <c r="K108" s="337"/>
      <c r="L108" s="337"/>
      <c r="M108" s="337"/>
      <c r="N108" s="337"/>
      <c r="O108" s="337"/>
    </row>
  </sheetData>
  <mergeCells count="2">
    <mergeCell ref="B4:E4"/>
    <mergeCell ref="B3: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A54E-663A-496F-A8C0-0F7573F5A7F6}">
  <sheetPr>
    <pageSetUpPr fitToPage="1"/>
  </sheetPr>
  <dimension ref="A1:S53"/>
  <sheetViews>
    <sheetView showGridLines="0" zoomScaleNormal="100" workbookViewId="0">
      <pane ySplit="4" topLeftCell="A5" activePane="bottomLeft" state="frozen"/>
      <selection pane="bottomLeft" activeCell="I21" sqref="I21"/>
    </sheetView>
  </sheetViews>
  <sheetFormatPr defaultColWidth="9.42578125" defaultRowHeight="12.75" x14ac:dyDescent="0.2"/>
  <cols>
    <col min="1" max="1" width="32.42578125" style="25" customWidth="1"/>
    <col min="2" max="2" width="1.5703125" style="24" customWidth="1"/>
    <col min="3" max="3" width="20.5703125" style="25" customWidth="1"/>
    <col min="4" max="4" width="1.5703125" style="24" customWidth="1"/>
    <col min="5" max="5" width="20.5703125" style="25" customWidth="1"/>
    <col min="6" max="6" width="1.5703125" style="24" customWidth="1"/>
    <col min="7" max="7" width="20.5703125" style="25" customWidth="1"/>
    <col min="8" max="8" width="1.5703125" style="24" customWidth="1"/>
    <col min="9" max="9" width="17.5703125" style="25" customWidth="1"/>
    <col min="10" max="10" width="2.140625" style="25" customWidth="1"/>
    <col min="11" max="11" width="16.5703125" style="25" bestFit="1" customWidth="1"/>
    <col min="12" max="16" width="9.42578125" style="25"/>
    <col min="17" max="17" width="28.42578125" style="25" bestFit="1" customWidth="1"/>
    <col min="18" max="18" width="15.42578125" style="25" bestFit="1" customWidth="1"/>
    <col min="19" max="19" width="25.42578125" style="25" bestFit="1" customWidth="1"/>
    <col min="20" max="16384" width="9.42578125" style="25"/>
  </cols>
  <sheetData>
    <row r="1" spans="1:19" x14ac:dyDescent="0.2">
      <c r="A1" s="58" t="s">
        <v>0</v>
      </c>
      <c r="C1" s="74"/>
      <c r="E1" s="74"/>
      <c r="G1" s="74"/>
      <c r="H1" s="75"/>
      <c r="I1" s="74"/>
    </row>
    <row r="2" spans="1:19" x14ac:dyDescent="0.2">
      <c r="A2" s="58" t="s">
        <v>98</v>
      </c>
      <c r="C2" s="74"/>
      <c r="E2" s="74"/>
      <c r="G2" s="74"/>
      <c r="H2" s="75"/>
      <c r="I2" s="74"/>
    </row>
    <row r="3" spans="1:19" x14ac:dyDescent="0.2">
      <c r="A3" s="58" t="s">
        <v>99</v>
      </c>
      <c r="C3" s="74"/>
      <c r="E3" s="74"/>
      <c r="G3" s="74"/>
      <c r="H3" s="75"/>
      <c r="I3" s="74"/>
    </row>
    <row r="4" spans="1:19" x14ac:dyDescent="0.2">
      <c r="B4" s="141"/>
      <c r="C4" s="150" t="s">
        <v>295</v>
      </c>
      <c r="D4" s="141"/>
      <c r="E4" s="150" t="s">
        <v>250</v>
      </c>
      <c r="F4" s="141"/>
      <c r="G4" s="150" t="s">
        <v>100</v>
      </c>
      <c r="H4" s="143"/>
      <c r="I4" s="142" t="s">
        <v>76</v>
      </c>
      <c r="K4" s="142" t="s">
        <v>219</v>
      </c>
    </row>
    <row r="5" spans="1:19" x14ac:dyDescent="0.2">
      <c r="A5" s="144" t="s">
        <v>77</v>
      </c>
      <c r="B5" s="145"/>
      <c r="C5" s="146"/>
      <c r="D5" s="145"/>
      <c r="E5" s="146"/>
      <c r="F5" s="145"/>
      <c r="G5" s="146"/>
      <c r="H5" s="151"/>
      <c r="I5" s="146"/>
    </row>
    <row r="6" spans="1:19" x14ac:dyDescent="0.2">
      <c r="A6" s="144" t="s">
        <v>78</v>
      </c>
      <c r="B6" s="145"/>
      <c r="C6" s="146"/>
      <c r="D6" s="145"/>
      <c r="E6" s="146"/>
      <c r="F6" s="145"/>
      <c r="G6" s="146"/>
      <c r="H6" s="151"/>
      <c r="I6" s="146"/>
    </row>
    <row r="7" spans="1:19" x14ac:dyDescent="0.2">
      <c r="A7" s="147" t="s">
        <v>79</v>
      </c>
      <c r="B7" s="145"/>
      <c r="C7" s="152">
        <v>591</v>
      </c>
      <c r="D7" s="145"/>
      <c r="E7" s="152">
        <v>337.5</v>
      </c>
      <c r="F7" s="145"/>
      <c r="G7" s="152">
        <v>304.3</v>
      </c>
      <c r="H7" s="153"/>
      <c r="I7" s="152">
        <v>195</v>
      </c>
      <c r="K7" s="152">
        <v>357.3</v>
      </c>
    </row>
    <row r="8" spans="1:19" x14ac:dyDescent="0.2">
      <c r="A8" s="147" t="s">
        <v>284</v>
      </c>
      <c r="B8" s="145"/>
      <c r="C8" s="40">
        <v>0</v>
      </c>
      <c r="D8" s="145"/>
      <c r="E8" s="40">
        <v>0</v>
      </c>
      <c r="F8" s="145"/>
      <c r="G8" s="40">
        <v>0</v>
      </c>
      <c r="H8" s="153"/>
      <c r="I8" s="40">
        <v>0</v>
      </c>
      <c r="K8" s="154">
        <v>2.5</v>
      </c>
    </row>
    <row r="9" spans="1:19" x14ac:dyDescent="0.2">
      <c r="A9" s="156" t="s">
        <v>80</v>
      </c>
      <c r="B9" s="157"/>
      <c r="C9" s="154">
        <v>77.5</v>
      </c>
      <c r="D9" s="157"/>
      <c r="E9" s="154">
        <v>80.099999999999994</v>
      </c>
      <c r="F9" s="157"/>
      <c r="G9" s="154">
        <v>75.900000000000006</v>
      </c>
      <c r="H9" s="158"/>
      <c r="I9" s="154">
        <v>18.7</v>
      </c>
      <c r="K9" s="154">
        <v>13</v>
      </c>
    </row>
    <row r="10" spans="1:19" x14ac:dyDescent="0.2">
      <c r="A10" s="156" t="s">
        <v>81</v>
      </c>
      <c r="B10" s="157"/>
      <c r="C10" s="154">
        <v>57</v>
      </c>
      <c r="D10" s="157"/>
      <c r="E10" s="154">
        <v>58.3</v>
      </c>
      <c r="F10" s="157"/>
      <c r="G10" s="154">
        <v>60.2</v>
      </c>
      <c r="H10" s="158"/>
      <c r="I10" s="154">
        <v>14.2</v>
      </c>
      <c r="K10" s="154">
        <v>20.6</v>
      </c>
    </row>
    <row r="11" spans="1:19" x14ac:dyDescent="0.2">
      <c r="A11" s="156" t="s">
        <v>82</v>
      </c>
      <c r="B11" s="157"/>
      <c r="C11" s="154">
        <v>39.299999999999997</v>
      </c>
      <c r="D11" s="157"/>
      <c r="E11" s="154">
        <v>34.700000000000003</v>
      </c>
      <c r="F11" s="157"/>
      <c r="G11" s="154">
        <v>33.9</v>
      </c>
      <c r="H11" s="158"/>
      <c r="I11" s="154">
        <v>17.600000000000001</v>
      </c>
      <c r="K11" s="154">
        <v>16</v>
      </c>
    </row>
    <row r="12" spans="1:19" x14ac:dyDescent="0.2">
      <c r="A12" s="156" t="s">
        <v>83</v>
      </c>
      <c r="B12" s="157"/>
      <c r="C12" s="154">
        <v>12.7</v>
      </c>
      <c r="D12" s="157"/>
      <c r="E12" s="154">
        <v>12.5</v>
      </c>
      <c r="F12" s="157"/>
      <c r="G12" s="154">
        <v>10.7</v>
      </c>
      <c r="H12" s="158"/>
      <c r="I12" s="154">
        <v>35.200000000000003</v>
      </c>
      <c r="K12" s="154">
        <v>9.8000000000000007</v>
      </c>
    </row>
    <row r="13" spans="1:19" x14ac:dyDescent="0.2">
      <c r="A13" s="147" t="s">
        <v>102</v>
      </c>
      <c r="B13" s="145"/>
      <c r="C13" s="154">
        <v>101.2</v>
      </c>
      <c r="D13" s="145"/>
      <c r="E13" s="154">
        <v>100.3</v>
      </c>
      <c r="F13" s="145"/>
      <c r="G13" s="155">
        <v>99.3</v>
      </c>
      <c r="H13" s="153"/>
      <c r="I13" s="46">
        <v>0</v>
      </c>
      <c r="K13" s="46">
        <v>0</v>
      </c>
    </row>
    <row r="14" spans="1:19" x14ac:dyDescent="0.2">
      <c r="A14" s="140"/>
      <c r="B14" s="141"/>
      <c r="C14" s="160">
        <v>878.7</v>
      </c>
      <c r="D14" s="141"/>
      <c r="E14" s="160">
        <v>623.4</v>
      </c>
      <c r="F14" s="141"/>
      <c r="G14" s="160">
        <v>584.29999999999995</v>
      </c>
      <c r="H14" s="153"/>
      <c r="I14" s="161">
        <v>280.7</v>
      </c>
      <c r="K14" s="160">
        <v>419.2</v>
      </c>
    </row>
    <row r="15" spans="1:19" x14ac:dyDescent="0.2">
      <c r="A15" s="140"/>
      <c r="B15" s="141"/>
      <c r="C15" s="155"/>
      <c r="D15" s="141"/>
      <c r="E15" s="155"/>
      <c r="F15" s="141"/>
      <c r="G15" s="155"/>
      <c r="H15" s="153"/>
    </row>
    <row r="16" spans="1:19" x14ac:dyDescent="0.2">
      <c r="A16" s="144" t="s">
        <v>103</v>
      </c>
      <c r="B16" s="145"/>
      <c r="C16" s="154">
        <v>7006.6</v>
      </c>
      <c r="D16" s="145"/>
      <c r="E16" s="154">
        <v>6813.4</v>
      </c>
      <c r="F16" s="145"/>
      <c r="G16" s="155">
        <v>6974.7</v>
      </c>
      <c r="H16" s="153"/>
      <c r="I16" s="155">
        <v>5707.7</v>
      </c>
      <c r="K16" s="154">
        <v>5926.3</v>
      </c>
      <c r="P16" s="372"/>
      <c r="Q16" s="372"/>
      <c r="R16" s="372"/>
      <c r="S16" s="372"/>
    </row>
    <row r="17" spans="1:19" x14ac:dyDescent="0.2">
      <c r="A17" s="144" t="s">
        <v>84</v>
      </c>
      <c r="B17" s="145"/>
      <c r="C17" s="154">
        <v>782.2</v>
      </c>
      <c r="D17" s="145"/>
      <c r="E17" s="154">
        <v>810.5</v>
      </c>
      <c r="F17" s="145"/>
      <c r="G17" s="155">
        <v>841.2</v>
      </c>
      <c r="H17" s="153"/>
      <c r="I17" s="155">
        <v>957.2</v>
      </c>
      <c r="K17" s="154">
        <v>0</v>
      </c>
      <c r="P17" s="372"/>
      <c r="Q17" s="372"/>
      <c r="R17" s="372"/>
      <c r="S17" s="372"/>
    </row>
    <row r="18" spans="1:19" x14ac:dyDescent="0.2">
      <c r="A18" s="144" t="s">
        <v>83</v>
      </c>
      <c r="B18" s="145"/>
      <c r="C18" s="154">
        <v>498.4</v>
      </c>
      <c r="D18" s="145"/>
      <c r="E18" s="154">
        <v>501.6</v>
      </c>
      <c r="F18" s="145"/>
      <c r="G18" s="155">
        <v>418.6</v>
      </c>
      <c r="H18" s="153"/>
      <c r="I18" s="155">
        <v>723.6</v>
      </c>
      <c r="K18" s="154">
        <v>441.7</v>
      </c>
      <c r="P18" s="372"/>
      <c r="Q18" s="372"/>
      <c r="R18" s="372"/>
      <c r="S18" s="372"/>
    </row>
    <row r="19" spans="1:19" x14ac:dyDescent="0.2">
      <c r="A19" s="144" t="s">
        <v>85</v>
      </c>
      <c r="B19" s="145"/>
      <c r="C19" s="154">
        <v>75.3</v>
      </c>
      <c r="D19" s="145"/>
      <c r="E19" s="154">
        <v>75.3</v>
      </c>
      <c r="F19" s="145"/>
      <c r="G19" s="155">
        <v>75.3</v>
      </c>
      <c r="H19" s="153"/>
      <c r="I19" s="155">
        <v>75.3</v>
      </c>
      <c r="K19" s="154">
        <v>75.3</v>
      </c>
      <c r="P19" s="372"/>
      <c r="Q19" s="372"/>
      <c r="R19" s="428"/>
      <c r="S19" s="372"/>
    </row>
    <row r="20" spans="1:19" x14ac:dyDescent="0.2">
      <c r="A20" s="144" t="s">
        <v>86</v>
      </c>
      <c r="B20" s="145"/>
      <c r="C20" s="154">
        <v>24.4</v>
      </c>
      <c r="D20" s="145"/>
      <c r="E20" s="154">
        <v>19.600000000000001</v>
      </c>
      <c r="F20" s="145"/>
      <c r="G20" s="155">
        <v>19.3</v>
      </c>
      <c r="H20" s="153"/>
      <c r="I20" s="40">
        <v>0</v>
      </c>
      <c r="K20" s="40">
        <v>0</v>
      </c>
      <c r="P20" s="372"/>
      <c r="Q20" s="428"/>
      <c r="R20" s="428"/>
      <c r="S20" s="372"/>
    </row>
    <row r="21" spans="1:19" x14ac:dyDescent="0.2">
      <c r="A21" s="144" t="s">
        <v>111</v>
      </c>
      <c r="B21" s="145"/>
      <c r="C21" s="154">
        <v>1.8</v>
      </c>
      <c r="D21" s="145"/>
      <c r="E21" s="154">
        <v>3.1</v>
      </c>
      <c r="F21" s="145"/>
      <c r="G21" s="40">
        <v>0</v>
      </c>
      <c r="H21" s="153"/>
      <c r="I21" s="40">
        <v>0</v>
      </c>
      <c r="K21" s="40">
        <v>0</v>
      </c>
      <c r="P21" s="372"/>
      <c r="Q21" s="428"/>
      <c r="R21" s="428"/>
      <c r="S21" s="372"/>
    </row>
    <row r="22" spans="1:19" x14ac:dyDescent="0.2">
      <c r="A22" s="144" t="s">
        <v>87</v>
      </c>
      <c r="B22" s="145"/>
      <c r="C22" s="154">
        <v>966.6</v>
      </c>
      <c r="D22" s="145"/>
      <c r="E22" s="154">
        <v>559.29999999999995</v>
      </c>
      <c r="F22" s="145"/>
      <c r="G22" s="155">
        <v>375.7</v>
      </c>
      <c r="H22" s="153"/>
      <c r="I22" s="155">
        <v>172.5</v>
      </c>
      <c r="K22" s="154">
        <v>204.9</v>
      </c>
      <c r="P22" s="372"/>
      <c r="Q22" s="428"/>
      <c r="R22" s="428"/>
      <c r="S22" s="372"/>
    </row>
    <row r="23" spans="1:19" ht="13.5" thickBot="1" x14ac:dyDescent="0.25">
      <c r="A23" s="140"/>
      <c r="B23" s="141"/>
      <c r="C23" s="162">
        <v>10234</v>
      </c>
      <c r="D23" s="141"/>
      <c r="E23" s="162">
        <v>9406.2000000000007</v>
      </c>
      <c r="F23" s="141"/>
      <c r="G23" s="162">
        <v>9289.1</v>
      </c>
      <c r="H23" s="153"/>
      <c r="I23" s="162">
        <v>7917</v>
      </c>
      <c r="K23" s="162">
        <v>7067.4</v>
      </c>
      <c r="P23" s="372"/>
      <c r="Q23" s="428"/>
      <c r="R23" s="428"/>
      <c r="S23" s="372"/>
    </row>
    <row r="24" spans="1:19" ht="13.5" customHeight="1" thickTop="1" x14ac:dyDescent="0.2">
      <c r="A24" s="144" t="s">
        <v>104</v>
      </c>
      <c r="B24" s="145"/>
      <c r="C24" s="155"/>
      <c r="D24" s="145"/>
      <c r="E24" s="155"/>
      <c r="F24" s="145"/>
      <c r="G24" s="155"/>
      <c r="H24" s="153"/>
      <c r="I24" s="163"/>
      <c r="P24" s="372"/>
      <c r="Q24" s="428"/>
      <c r="R24" s="428"/>
      <c r="S24" s="429"/>
    </row>
    <row r="25" spans="1:19" x14ac:dyDescent="0.2">
      <c r="A25" s="144" t="s">
        <v>88</v>
      </c>
      <c r="B25" s="145"/>
      <c r="C25" s="155"/>
      <c r="D25" s="145"/>
      <c r="E25" s="155"/>
      <c r="F25" s="145"/>
      <c r="G25" s="155"/>
      <c r="H25" s="153"/>
      <c r="I25" s="163"/>
      <c r="P25" s="372"/>
      <c r="Q25" s="428"/>
      <c r="R25" s="428"/>
      <c r="S25" s="429"/>
    </row>
    <row r="26" spans="1:19" x14ac:dyDescent="0.2">
      <c r="A26" s="164" t="s">
        <v>89</v>
      </c>
      <c r="B26" s="145"/>
      <c r="C26" s="152">
        <v>144.69999999999999</v>
      </c>
      <c r="D26" s="145"/>
      <c r="E26" s="152">
        <v>125.1</v>
      </c>
      <c r="F26" s="145"/>
      <c r="G26" s="152">
        <v>134.1</v>
      </c>
      <c r="H26" s="153"/>
      <c r="I26" s="152">
        <v>83.4</v>
      </c>
      <c r="K26" s="152">
        <v>70.2</v>
      </c>
      <c r="P26" s="372"/>
      <c r="Q26" s="428"/>
      <c r="R26" s="428"/>
      <c r="S26" s="372"/>
    </row>
    <row r="27" spans="1:19" x14ac:dyDescent="0.2">
      <c r="A27" s="164" t="s">
        <v>105</v>
      </c>
      <c r="B27" s="145"/>
      <c r="C27" s="154">
        <v>21.3</v>
      </c>
      <c r="D27" s="145"/>
      <c r="E27" s="154">
        <v>28</v>
      </c>
      <c r="F27" s="145"/>
      <c r="G27" s="155">
        <v>28.2</v>
      </c>
      <c r="H27" s="161"/>
      <c r="I27" s="155">
        <v>20.3</v>
      </c>
      <c r="K27" s="155">
        <v>21.3</v>
      </c>
      <c r="P27" s="372"/>
      <c r="Q27" s="428"/>
      <c r="R27" s="428"/>
      <c r="S27" s="372"/>
    </row>
    <row r="28" spans="1:19" x14ac:dyDescent="0.2">
      <c r="A28" s="164" t="s">
        <v>90</v>
      </c>
      <c r="B28" s="145"/>
      <c r="C28" s="154">
        <v>116.1</v>
      </c>
      <c r="D28" s="145"/>
      <c r="E28" s="154">
        <v>115.5</v>
      </c>
      <c r="F28" s="145"/>
      <c r="G28" s="155">
        <v>110.4</v>
      </c>
      <c r="H28" s="161"/>
      <c r="I28" s="40">
        <v>0</v>
      </c>
      <c r="K28" s="40">
        <v>0</v>
      </c>
      <c r="P28" s="372"/>
      <c r="Q28" s="428"/>
      <c r="R28" s="430"/>
      <c r="S28" s="372"/>
    </row>
    <row r="29" spans="1:19" x14ac:dyDescent="0.2">
      <c r="A29" s="164" t="s">
        <v>106</v>
      </c>
      <c r="B29" s="145"/>
      <c r="C29" s="154">
        <v>325.10000000000002</v>
      </c>
      <c r="D29" s="145"/>
      <c r="E29" s="154">
        <v>345.7</v>
      </c>
      <c r="F29" s="145"/>
      <c r="G29" s="155">
        <v>332.1</v>
      </c>
      <c r="H29" s="161"/>
      <c r="I29" s="155">
        <v>363.7</v>
      </c>
      <c r="K29" s="155">
        <v>722.6</v>
      </c>
      <c r="P29" s="372"/>
      <c r="Q29" s="372"/>
      <c r="R29" s="372"/>
      <c r="S29" s="372"/>
    </row>
    <row r="30" spans="1:19" x14ac:dyDescent="0.2">
      <c r="A30" s="164" t="s">
        <v>107</v>
      </c>
      <c r="B30" s="145"/>
      <c r="C30" s="154">
        <v>157.19999999999999</v>
      </c>
      <c r="D30" s="145"/>
      <c r="E30" s="154">
        <v>159.1</v>
      </c>
      <c r="F30" s="145"/>
      <c r="G30" s="155">
        <v>160.9</v>
      </c>
      <c r="H30" s="161"/>
      <c r="I30" s="155">
        <v>159.69999999999999</v>
      </c>
      <c r="K30" s="40">
        <v>0</v>
      </c>
      <c r="P30" s="372"/>
      <c r="Q30" s="372"/>
      <c r="R30" s="372"/>
      <c r="S30" s="372"/>
    </row>
    <row r="31" spans="1:19" x14ac:dyDescent="0.2">
      <c r="A31" s="164" t="s">
        <v>108</v>
      </c>
      <c r="B31" s="145"/>
      <c r="C31" s="154">
        <v>86.9</v>
      </c>
      <c r="D31" s="145"/>
      <c r="E31" s="154">
        <v>64.8</v>
      </c>
      <c r="F31" s="145"/>
      <c r="G31" s="155">
        <v>64.099999999999994</v>
      </c>
      <c r="H31" s="161"/>
      <c r="I31" s="155">
        <v>134.6</v>
      </c>
      <c r="K31" s="155">
        <v>48.4</v>
      </c>
      <c r="P31" s="372"/>
      <c r="Q31" s="372"/>
      <c r="R31" s="372"/>
      <c r="S31" s="372"/>
    </row>
    <row r="32" spans="1:19" x14ac:dyDescent="0.2">
      <c r="A32" s="164" t="s">
        <v>109</v>
      </c>
      <c r="B32" s="145"/>
      <c r="C32" s="154">
        <v>68</v>
      </c>
      <c r="D32" s="145"/>
      <c r="E32" s="154">
        <v>21.6</v>
      </c>
      <c r="F32" s="145"/>
      <c r="G32" s="155">
        <v>24.8</v>
      </c>
      <c r="H32" s="161"/>
      <c r="I32" s="165">
        <v>7.8</v>
      </c>
      <c r="K32" s="155">
        <v>32.200000000000003</v>
      </c>
      <c r="P32" s="372"/>
      <c r="Q32" s="372"/>
      <c r="R32" s="372"/>
      <c r="S32" s="372"/>
    </row>
    <row r="33" spans="1:19" x14ac:dyDescent="0.2">
      <c r="A33" s="140"/>
      <c r="B33" s="141"/>
      <c r="C33" s="160">
        <v>919.3</v>
      </c>
      <c r="D33" s="141"/>
      <c r="E33" s="160">
        <v>859.8</v>
      </c>
      <c r="F33" s="141"/>
      <c r="G33" s="160">
        <v>854.6</v>
      </c>
      <c r="H33" s="153"/>
      <c r="I33" s="160">
        <v>769.5</v>
      </c>
      <c r="K33" s="160">
        <v>894.7</v>
      </c>
      <c r="P33" s="372"/>
      <c r="Q33" s="372"/>
      <c r="R33" s="372"/>
      <c r="S33" s="372"/>
    </row>
    <row r="34" spans="1:19" x14ac:dyDescent="0.2">
      <c r="A34" s="140"/>
      <c r="B34" s="141"/>
      <c r="C34" s="155"/>
      <c r="D34" s="141"/>
      <c r="E34" s="155"/>
      <c r="F34" s="141"/>
      <c r="G34" s="155"/>
      <c r="H34" s="153"/>
      <c r="I34" s="163"/>
    </row>
    <row r="35" spans="1:19" x14ac:dyDescent="0.2">
      <c r="A35" s="166" t="s">
        <v>91</v>
      </c>
      <c r="B35" s="148"/>
      <c r="C35" s="154">
        <v>3581.6</v>
      </c>
      <c r="D35" s="148"/>
      <c r="E35" s="154">
        <v>3334.6</v>
      </c>
      <c r="F35" s="148"/>
      <c r="G35" s="155">
        <v>3234</v>
      </c>
      <c r="H35" s="161"/>
      <c r="I35" s="155">
        <v>2696.9</v>
      </c>
      <c r="K35" s="155">
        <v>2764.9</v>
      </c>
    </row>
    <row r="36" spans="1:19" x14ac:dyDescent="0.2">
      <c r="A36" s="166" t="s">
        <v>92</v>
      </c>
      <c r="B36" s="148"/>
      <c r="C36" s="154">
        <v>614.9</v>
      </c>
      <c r="D36" s="148"/>
      <c r="E36" s="154">
        <v>640.5</v>
      </c>
      <c r="F36" s="148"/>
      <c r="G36" s="155">
        <v>669.3</v>
      </c>
      <c r="H36" s="161"/>
      <c r="I36" s="155">
        <v>782.6</v>
      </c>
      <c r="K36" s="40">
        <v>0</v>
      </c>
    </row>
    <row r="37" spans="1:19" x14ac:dyDescent="0.2">
      <c r="A37" s="166" t="s">
        <v>110</v>
      </c>
      <c r="B37" s="148"/>
      <c r="C37" s="154">
        <v>1054.5999999999999</v>
      </c>
      <c r="D37" s="148"/>
      <c r="E37" s="154">
        <v>800.7</v>
      </c>
      <c r="F37" s="148"/>
      <c r="G37" s="155">
        <v>801.7</v>
      </c>
      <c r="H37" s="161"/>
      <c r="I37" s="155">
        <v>373.9</v>
      </c>
      <c r="K37" s="155">
        <v>591.4</v>
      </c>
    </row>
    <row r="38" spans="1:19" x14ac:dyDescent="0.2">
      <c r="A38" s="166" t="s">
        <v>111</v>
      </c>
      <c r="B38" s="148"/>
      <c r="C38" s="154">
        <v>44.4</v>
      </c>
      <c r="D38" s="148"/>
      <c r="E38" s="154">
        <v>50.6</v>
      </c>
      <c r="F38" s="148"/>
      <c r="G38" s="167">
        <v>63</v>
      </c>
      <c r="H38" s="168"/>
      <c r="I38" s="168">
        <v>50.2</v>
      </c>
      <c r="K38" s="155">
        <v>127.2</v>
      </c>
    </row>
    <row r="39" spans="1:19" x14ac:dyDescent="0.2">
      <c r="A39" s="166" t="s">
        <v>112</v>
      </c>
      <c r="B39" s="148"/>
      <c r="C39" s="154">
        <v>21</v>
      </c>
      <c r="D39" s="148"/>
      <c r="E39" s="154">
        <v>41.7</v>
      </c>
      <c r="F39" s="148"/>
      <c r="G39" s="167">
        <v>40.9</v>
      </c>
      <c r="H39" s="168"/>
      <c r="I39" s="167">
        <v>11.2</v>
      </c>
      <c r="K39" s="155">
        <v>181.1</v>
      </c>
    </row>
    <row r="40" spans="1:19" x14ac:dyDescent="0.2">
      <c r="A40" s="144"/>
      <c r="B40" s="149"/>
      <c r="C40" s="160">
        <v>6235.8</v>
      </c>
      <c r="D40" s="149"/>
      <c r="E40" s="160">
        <v>5727.9</v>
      </c>
      <c r="F40" s="149"/>
      <c r="G40" s="160">
        <v>5663.5</v>
      </c>
      <c r="H40" s="153"/>
      <c r="I40" s="160">
        <v>4684.3</v>
      </c>
      <c r="K40" s="160">
        <v>4559.3</v>
      </c>
    </row>
    <row r="41" spans="1:19" x14ac:dyDescent="0.2">
      <c r="A41" s="144"/>
      <c r="B41" s="149"/>
      <c r="D41" s="149"/>
      <c r="F41" s="149"/>
      <c r="G41" s="168"/>
      <c r="H41" s="153"/>
      <c r="I41" s="168"/>
      <c r="K41" s="155"/>
    </row>
    <row r="42" spans="1:19" x14ac:dyDescent="0.2">
      <c r="A42" s="166" t="s">
        <v>220</v>
      </c>
      <c r="B42" s="149"/>
      <c r="C42" s="40">
        <v>0</v>
      </c>
      <c r="D42" s="149"/>
      <c r="E42" s="40">
        <v>0</v>
      </c>
      <c r="F42" s="149"/>
      <c r="G42" s="40">
        <v>0</v>
      </c>
      <c r="H42" s="153"/>
      <c r="I42" s="40">
        <v>0</v>
      </c>
      <c r="K42" s="155">
        <v>48.1</v>
      </c>
    </row>
    <row r="43" spans="1:19" x14ac:dyDescent="0.2">
      <c r="A43" s="166" t="s">
        <v>296</v>
      </c>
      <c r="B43" s="149"/>
      <c r="C43" s="177">
        <v>296.89999999999998</v>
      </c>
      <c r="D43" s="149"/>
      <c r="E43" s="40">
        <v>0</v>
      </c>
      <c r="F43" s="149"/>
      <c r="G43" s="40">
        <v>0</v>
      </c>
      <c r="H43" s="153"/>
      <c r="I43" s="40">
        <v>0</v>
      </c>
      <c r="K43" s="40">
        <v>0</v>
      </c>
    </row>
    <row r="44" spans="1:19" x14ac:dyDescent="0.2">
      <c r="A44" s="166"/>
      <c r="B44" s="149"/>
      <c r="C44" s="155"/>
      <c r="D44" s="149"/>
      <c r="E44" s="155"/>
      <c r="F44" s="149"/>
      <c r="G44" s="167"/>
      <c r="H44" s="153"/>
      <c r="I44" s="168"/>
      <c r="K44" s="155"/>
    </row>
    <row r="45" spans="1:19" x14ac:dyDescent="0.2">
      <c r="A45" s="144" t="s">
        <v>93</v>
      </c>
      <c r="B45" s="145"/>
      <c r="D45" s="145"/>
      <c r="F45" s="145"/>
      <c r="G45" s="155"/>
      <c r="H45" s="169"/>
      <c r="I45" s="163"/>
      <c r="K45" s="155"/>
    </row>
    <row r="46" spans="1:19" x14ac:dyDescent="0.2">
      <c r="A46" s="147" t="s">
        <v>94</v>
      </c>
      <c r="B46" s="145"/>
      <c r="C46" s="155">
        <v>2.4</v>
      </c>
      <c r="D46" s="145"/>
      <c r="E46" s="155">
        <v>2.4</v>
      </c>
      <c r="F46" s="145"/>
      <c r="G46" s="155">
        <v>2.4</v>
      </c>
      <c r="H46" s="161"/>
      <c r="I46" s="161">
        <v>2.1</v>
      </c>
      <c r="K46" s="155">
        <v>1.7</v>
      </c>
    </row>
    <row r="47" spans="1:19" x14ac:dyDescent="0.2">
      <c r="A47" s="147" t="s">
        <v>95</v>
      </c>
      <c r="B47" s="145"/>
      <c r="C47" s="155">
        <v>3851.7</v>
      </c>
      <c r="D47" s="145"/>
      <c r="E47" s="155">
        <v>3846.2</v>
      </c>
      <c r="F47" s="145"/>
      <c r="G47" s="155">
        <v>3842.7</v>
      </c>
      <c r="H47" s="161"/>
      <c r="I47" s="161">
        <v>3452.9</v>
      </c>
      <c r="K47" s="155">
        <v>3126.5</v>
      </c>
    </row>
    <row r="48" spans="1:19" x14ac:dyDescent="0.2">
      <c r="A48" s="147" t="s">
        <v>96</v>
      </c>
      <c r="B48" s="145"/>
      <c r="C48" s="155">
        <v>-133.1</v>
      </c>
      <c r="D48" s="145"/>
      <c r="E48" s="155">
        <v>-150.30000000000001</v>
      </c>
      <c r="F48" s="145"/>
      <c r="G48" s="155">
        <v>-199.2</v>
      </c>
      <c r="H48" s="161"/>
      <c r="I48" s="161">
        <v>-200.7</v>
      </c>
      <c r="K48" s="155">
        <v>-645.6</v>
      </c>
    </row>
    <row r="49" spans="1:11" x14ac:dyDescent="0.2">
      <c r="A49" s="147" t="s">
        <v>97</v>
      </c>
      <c r="B49" s="145"/>
      <c r="C49" s="165">
        <v>-19.7</v>
      </c>
      <c r="D49" s="145"/>
      <c r="E49" s="165">
        <v>-20</v>
      </c>
      <c r="F49" s="145"/>
      <c r="G49" s="165">
        <v>-20.3</v>
      </c>
      <c r="H49" s="161"/>
      <c r="I49" s="159">
        <v>-21.6</v>
      </c>
      <c r="K49" s="155">
        <v>-22.6</v>
      </c>
    </row>
    <row r="50" spans="1:11" x14ac:dyDescent="0.2">
      <c r="A50" s="140"/>
      <c r="B50" s="141"/>
      <c r="C50" s="168">
        <v>3701.3</v>
      </c>
      <c r="D50" s="141"/>
      <c r="E50" s="168">
        <v>3678.3</v>
      </c>
      <c r="F50" s="141"/>
      <c r="G50" s="168">
        <v>3625.6</v>
      </c>
      <c r="H50" s="169"/>
      <c r="I50" s="168">
        <v>3232.7</v>
      </c>
      <c r="K50" s="308">
        <v>2460</v>
      </c>
    </row>
    <row r="51" spans="1:11" ht="13.5" thickBot="1" x14ac:dyDescent="0.25">
      <c r="A51" s="140"/>
      <c r="B51" s="141"/>
      <c r="C51" s="162">
        <v>10234</v>
      </c>
      <c r="D51" s="141"/>
      <c r="E51" s="162">
        <v>9406.2000000000007</v>
      </c>
      <c r="F51" s="141"/>
      <c r="G51" s="162">
        <v>9289.1</v>
      </c>
      <c r="H51" s="169"/>
      <c r="I51" s="162">
        <v>7917</v>
      </c>
      <c r="K51" s="162">
        <v>7067.4</v>
      </c>
    </row>
    <row r="52" spans="1:11" ht="13.5" thickTop="1" x14ac:dyDescent="0.2">
      <c r="F52" s="25"/>
    </row>
    <row r="53" spans="1:11" x14ac:dyDescent="0.2">
      <c r="C53" s="76"/>
      <c r="E53" s="76"/>
      <c r="G53" s="76"/>
      <c r="I53" s="76"/>
    </row>
  </sheetData>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978E-E3E8-4B42-B8BE-3A3D586F4CF1}">
  <sheetPr>
    <tabColor theme="6" tint="0.79998168889431442"/>
  </sheetPr>
  <dimension ref="A1:AC54"/>
  <sheetViews>
    <sheetView showGridLines="0" zoomScale="90" zoomScaleNormal="90" workbookViewId="0">
      <pane ySplit="5" topLeftCell="A16" activePane="bottomLeft" state="frozen"/>
      <selection pane="bottomLeft" activeCell="K32" sqref="K32"/>
    </sheetView>
  </sheetViews>
  <sheetFormatPr defaultColWidth="9.42578125" defaultRowHeight="12.75" x14ac:dyDescent="0.2"/>
  <cols>
    <col min="1" max="1" width="41.42578125" style="25" customWidth="1"/>
    <col min="2" max="2" width="1.42578125" style="25" customWidth="1"/>
    <col min="3" max="3" width="16" style="25" customWidth="1"/>
    <col min="4" max="4" width="1.42578125" style="25" customWidth="1"/>
    <col min="5" max="5" width="16" style="25" customWidth="1"/>
    <col min="6" max="6" width="1" style="25" customWidth="1"/>
    <col min="7" max="7" width="18.7109375" style="25" customWidth="1"/>
    <col min="8" max="8" width="1" style="24" customWidth="1"/>
    <col min="9" max="9" width="16.140625" style="24" customWidth="1"/>
    <col min="10" max="10" width="1" style="24" customWidth="1"/>
    <col min="11" max="11" width="16" style="24" customWidth="1"/>
    <col min="12" max="12" width="1.140625" style="24" customWidth="1"/>
    <col min="13" max="13" width="15.42578125" style="24" customWidth="1"/>
    <col min="14" max="14" width="0.85546875" style="397" customWidth="1"/>
    <col min="15" max="15" width="15.5703125" style="25" customWidth="1"/>
    <col min="16" max="16" width="1.5703125" style="24" customWidth="1"/>
    <col min="17" max="17" width="15.5703125" style="25" customWidth="1"/>
    <col min="18" max="18" width="1.42578125" style="25" customWidth="1"/>
    <col min="19" max="19" width="15.5703125" style="25" customWidth="1"/>
    <col min="20" max="20" width="1.5703125" style="24" customWidth="1"/>
    <col min="21" max="21" width="15.5703125" style="25" customWidth="1"/>
    <col min="22" max="22" width="1.5703125" style="24" customWidth="1"/>
    <col min="23" max="23" width="14.42578125" style="24" customWidth="1"/>
    <col min="24" max="24" width="1.5703125" style="24" customWidth="1"/>
    <col min="25" max="25" width="15.5703125" style="25" customWidth="1"/>
    <col min="26" max="27" width="9.42578125" style="25"/>
    <col min="28" max="28" width="9.42578125" style="25" collapsed="1"/>
    <col min="29" max="16384" width="9.42578125" style="25"/>
  </cols>
  <sheetData>
    <row r="1" spans="1:26" x14ac:dyDescent="0.2">
      <c r="A1" s="58" t="s">
        <v>0</v>
      </c>
      <c r="B1" s="58"/>
      <c r="C1" s="58"/>
      <c r="D1" s="58"/>
      <c r="E1" s="58"/>
      <c r="F1" s="58"/>
      <c r="G1" s="58"/>
      <c r="O1" s="172"/>
      <c r="P1" s="171"/>
      <c r="Q1" s="172"/>
      <c r="R1" s="172"/>
      <c r="S1" s="172"/>
    </row>
    <row r="2" spans="1:26" x14ac:dyDescent="0.2">
      <c r="A2" s="58" t="s">
        <v>129</v>
      </c>
      <c r="B2" s="58"/>
      <c r="C2" s="58"/>
      <c r="D2" s="58"/>
      <c r="E2" s="58"/>
      <c r="F2" s="58"/>
      <c r="G2" s="58"/>
      <c r="O2" s="172"/>
      <c r="P2" s="171"/>
      <c r="Q2" s="172"/>
      <c r="R2" s="172"/>
      <c r="S2" s="172"/>
    </row>
    <row r="3" spans="1:26" x14ac:dyDescent="0.2">
      <c r="A3" s="58" t="s">
        <v>130</v>
      </c>
      <c r="B3" s="58"/>
      <c r="C3" s="58"/>
      <c r="D3" s="58"/>
      <c r="E3" s="58"/>
      <c r="F3" s="58"/>
      <c r="G3" s="58"/>
      <c r="O3" s="172"/>
      <c r="P3" s="171"/>
      <c r="Q3" s="172"/>
      <c r="R3" s="172"/>
      <c r="S3" s="172"/>
    </row>
    <row r="4" spans="1:26" ht="15.6" customHeight="1" x14ac:dyDescent="0.2">
      <c r="A4" s="28"/>
      <c r="B4" s="28"/>
      <c r="C4" s="567" t="s">
        <v>297</v>
      </c>
      <c r="D4" s="567"/>
      <c r="E4" s="567"/>
      <c r="F4" s="28"/>
      <c r="G4" s="567" t="s">
        <v>298</v>
      </c>
      <c r="H4" s="567"/>
      <c r="I4" s="567"/>
      <c r="J4" s="77"/>
      <c r="K4" s="567" t="s">
        <v>252</v>
      </c>
      <c r="L4" s="567"/>
      <c r="M4" s="567"/>
      <c r="N4" s="418"/>
      <c r="O4" s="567" t="s">
        <v>179</v>
      </c>
      <c r="P4" s="567"/>
      <c r="Q4" s="567"/>
      <c r="R4" s="567"/>
      <c r="S4" s="567"/>
      <c r="T4" s="39"/>
      <c r="U4" s="568" t="s">
        <v>131</v>
      </c>
      <c r="V4" s="568"/>
      <c r="W4" s="568"/>
      <c r="X4" s="568"/>
      <c r="Y4" s="568"/>
    </row>
    <row r="5" spans="1:26" x14ac:dyDescent="0.2">
      <c r="A5" s="28"/>
      <c r="B5" s="28"/>
      <c r="C5" s="173">
        <v>2021</v>
      </c>
      <c r="D5" s="170"/>
      <c r="E5" s="173">
        <v>2020</v>
      </c>
      <c r="F5" s="28"/>
      <c r="G5" s="173">
        <v>2021</v>
      </c>
      <c r="H5" s="170"/>
      <c r="I5" s="173">
        <v>2020</v>
      </c>
      <c r="J5" s="77"/>
      <c r="K5" s="173">
        <v>2021</v>
      </c>
      <c r="L5" s="170"/>
      <c r="M5" s="173">
        <v>2020</v>
      </c>
      <c r="N5" s="416"/>
      <c r="O5" s="173">
        <v>2020</v>
      </c>
      <c r="P5" s="170"/>
      <c r="Q5" s="173">
        <v>2019</v>
      </c>
      <c r="R5" s="174"/>
      <c r="S5" s="173">
        <v>2018</v>
      </c>
      <c r="T5" s="75"/>
      <c r="U5" s="173">
        <v>2020</v>
      </c>
      <c r="V5" s="175"/>
      <c r="W5" s="173">
        <v>2019</v>
      </c>
      <c r="X5" s="174"/>
      <c r="Y5" s="173">
        <v>2018</v>
      </c>
    </row>
    <row r="6" spans="1:26" x14ac:dyDescent="0.2">
      <c r="A6" s="28"/>
      <c r="B6" s="28"/>
      <c r="C6" s="28"/>
      <c r="D6" s="28"/>
      <c r="E6" s="28"/>
      <c r="F6" s="28"/>
      <c r="G6" s="28"/>
      <c r="H6" s="77"/>
      <c r="I6" s="77"/>
      <c r="J6" s="77"/>
      <c r="K6" s="77"/>
      <c r="L6" s="77"/>
      <c r="M6" s="77"/>
      <c r="N6" s="416"/>
      <c r="O6" s="78"/>
      <c r="P6" s="171"/>
      <c r="Q6" s="78"/>
      <c r="R6" s="78"/>
      <c r="S6" s="78"/>
      <c r="U6" s="78"/>
      <c r="Y6" s="37"/>
    </row>
    <row r="7" spans="1:26" x14ac:dyDescent="0.2">
      <c r="A7" s="79" t="s">
        <v>113</v>
      </c>
      <c r="B7" s="79"/>
      <c r="C7" s="84">
        <v>393.9</v>
      </c>
      <c r="D7" s="84"/>
      <c r="E7" s="84">
        <v>363.8</v>
      </c>
      <c r="F7" s="84"/>
      <c r="G7" s="84">
        <v>766.5</v>
      </c>
      <c r="H7" s="84"/>
      <c r="I7" s="84">
        <v>672.2</v>
      </c>
      <c r="J7" s="79"/>
      <c r="K7" s="84">
        <v>372.6</v>
      </c>
      <c r="L7" s="79"/>
      <c r="M7" s="84">
        <v>308.39999999999998</v>
      </c>
      <c r="N7" s="417"/>
      <c r="O7" s="84">
        <v>362.7</v>
      </c>
      <c r="P7" s="85"/>
      <c r="Q7" s="84">
        <v>288</v>
      </c>
      <c r="R7" s="84"/>
      <c r="S7" s="84">
        <v>294.89999999999998</v>
      </c>
      <c r="T7" s="85"/>
      <c r="U7" s="84">
        <v>1421.1</v>
      </c>
      <c r="V7" s="86"/>
      <c r="W7" s="84">
        <v>1131.5</v>
      </c>
      <c r="X7" s="86"/>
      <c r="Y7" s="84">
        <v>1096.3</v>
      </c>
    </row>
    <row r="8" spans="1:26" x14ac:dyDescent="0.2">
      <c r="A8" s="28"/>
      <c r="B8" s="28"/>
      <c r="C8" s="84"/>
      <c r="D8" s="84"/>
      <c r="E8" s="84"/>
      <c r="F8" s="84"/>
      <c r="G8" s="84"/>
      <c r="H8" s="84"/>
      <c r="I8" s="84"/>
      <c r="J8" s="77"/>
      <c r="K8" s="84"/>
      <c r="L8" s="77"/>
      <c r="M8" s="84"/>
      <c r="N8" s="416"/>
      <c r="O8" s="84"/>
      <c r="P8" s="85"/>
      <c r="Q8" s="84"/>
      <c r="R8" s="84"/>
      <c r="S8" s="84"/>
      <c r="T8" s="85"/>
      <c r="U8" s="84"/>
      <c r="V8" s="86"/>
      <c r="W8" s="84"/>
      <c r="X8" s="86"/>
      <c r="Y8" s="84"/>
    </row>
    <row r="9" spans="1:26" x14ac:dyDescent="0.2">
      <c r="A9" s="79" t="s">
        <v>114</v>
      </c>
      <c r="B9" s="79"/>
      <c r="C9" s="84"/>
      <c r="D9" s="84"/>
      <c r="E9" s="84"/>
      <c r="F9" s="84"/>
      <c r="G9" s="84"/>
      <c r="H9" s="84"/>
      <c r="I9" s="84"/>
      <c r="J9" s="79"/>
      <c r="K9" s="84"/>
      <c r="L9" s="79"/>
      <c r="M9" s="84"/>
      <c r="N9" s="417"/>
      <c r="O9" s="84"/>
      <c r="P9" s="85"/>
      <c r="Q9" s="84"/>
      <c r="R9" s="84"/>
      <c r="S9" s="84"/>
      <c r="T9" s="85"/>
      <c r="U9" s="84"/>
      <c r="V9" s="86"/>
      <c r="W9" s="84"/>
      <c r="X9" s="86"/>
      <c r="Y9" s="84"/>
    </row>
    <row r="10" spans="1:26" x14ac:dyDescent="0.2">
      <c r="A10" s="80" t="s">
        <v>132</v>
      </c>
      <c r="B10" s="80"/>
      <c r="C10" s="176">
        <v>82.9</v>
      </c>
      <c r="D10" s="176"/>
      <c r="E10" s="176">
        <v>67</v>
      </c>
      <c r="F10" s="176"/>
      <c r="G10" s="176">
        <v>159.1</v>
      </c>
      <c r="H10" s="176"/>
      <c r="I10" s="176">
        <v>126.8</v>
      </c>
      <c r="J10" s="79"/>
      <c r="K10" s="176">
        <v>76.2</v>
      </c>
      <c r="L10" s="79"/>
      <c r="M10" s="176">
        <v>59.8</v>
      </c>
      <c r="N10" s="417"/>
      <c r="O10" s="176">
        <v>69.8</v>
      </c>
      <c r="P10" s="87"/>
      <c r="Q10" s="177">
        <v>59.4</v>
      </c>
      <c r="R10" s="87"/>
      <c r="S10" s="177">
        <v>55.6</v>
      </c>
      <c r="T10" s="85"/>
      <c r="U10" s="176">
        <v>274.8</v>
      </c>
      <c r="V10" s="88"/>
      <c r="W10" s="177">
        <v>229.8</v>
      </c>
      <c r="X10" s="88"/>
      <c r="Y10" s="177">
        <v>219.3</v>
      </c>
      <c r="Z10" s="89"/>
    </row>
    <row r="11" spans="1:26" x14ac:dyDescent="0.2">
      <c r="A11" s="80" t="s">
        <v>115</v>
      </c>
      <c r="B11" s="80"/>
      <c r="C11" s="176">
        <v>90.8</v>
      </c>
      <c r="D11" s="176"/>
      <c r="E11" s="176">
        <v>88.5</v>
      </c>
      <c r="F11" s="176"/>
      <c r="G11" s="176">
        <v>178.1</v>
      </c>
      <c r="H11" s="176"/>
      <c r="I11" s="176">
        <v>160.69999999999999</v>
      </c>
      <c r="J11" s="79"/>
      <c r="K11" s="176">
        <v>87.3</v>
      </c>
      <c r="L11" s="79"/>
      <c r="M11" s="176">
        <v>72.2</v>
      </c>
      <c r="N11" s="417"/>
      <c r="O11" s="176">
        <v>89.3</v>
      </c>
      <c r="P11" s="87"/>
      <c r="Q11" s="177">
        <v>64.400000000000006</v>
      </c>
      <c r="R11" s="87"/>
      <c r="S11" s="177">
        <v>64.7</v>
      </c>
      <c r="T11" s="85"/>
      <c r="U11" s="176">
        <v>353.9</v>
      </c>
      <c r="V11" s="88"/>
      <c r="W11" s="177">
        <v>254.3</v>
      </c>
      <c r="X11" s="88"/>
      <c r="Y11" s="177">
        <v>245.8</v>
      </c>
      <c r="Z11" s="89"/>
    </row>
    <row r="12" spans="1:26" x14ac:dyDescent="0.2">
      <c r="A12" s="80" t="s">
        <v>116</v>
      </c>
      <c r="B12" s="80"/>
      <c r="C12" s="176">
        <v>16</v>
      </c>
      <c r="D12" s="176"/>
      <c r="E12" s="176">
        <v>19.8</v>
      </c>
      <c r="F12" s="176"/>
      <c r="G12" s="176">
        <v>39</v>
      </c>
      <c r="H12" s="176"/>
      <c r="I12" s="176">
        <v>30.2</v>
      </c>
      <c r="J12" s="79"/>
      <c r="K12" s="176">
        <v>23</v>
      </c>
      <c r="L12" s="79"/>
      <c r="M12" s="176">
        <v>10.4</v>
      </c>
      <c r="N12" s="417"/>
      <c r="O12" s="176">
        <v>14.1</v>
      </c>
      <c r="P12" s="87"/>
      <c r="Q12" s="177">
        <v>9.8000000000000007</v>
      </c>
      <c r="R12" s="87"/>
      <c r="S12" s="177">
        <v>7.1</v>
      </c>
      <c r="T12" s="85"/>
      <c r="U12" s="176">
        <v>65.400000000000006</v>
      </c>
      <c r="V12" s="88"/>
      <c r="W12" s="177">
        <v>33.1</v>
      </c>
      <c r="X12" s="88"/>
      <c r="Y12" s="177">
        <v>31.6</v>
      </c>
      <c r="Z12" s="89"/>
    </row>
    <row r="13" spans="1:26" x14ac:dyDescent="0.2">
      <c r="A13" s="80" t="s">
        <v>299</v>
      </c>
      <c r="B13" s="80"/>
      <c r="C13" s="176">
        <v>-15.5</v>
      </c>
      <c r="D13" s="176"/>
      <c r="E13" s="176">
        <v>0</v>
      </c>
      <c r="F13" s="176"/>
      <c r="G13" s="176">
        <v>-15.5</v>
      </c>
      <c r="H13" s="176"/>
      <c r="I13" s="176">
        <v>0</v>
      </c>
      <c r="J13" s="79"/>
      <c r="K13" s="176">
        <v>0</v>
      </c>
      <c r="L13" s="79"/>
      <c r="M13" s="176">
        <v>0</v>
      </c>
      <c r="N13" s="417"/>
      <c r="O13" s="176">
        <v>0</v>
      </c>
      <c r="P13" s="87"/>
      <c r="Q13" s="176">
        <v>0</v>
      </c>
      <c r="R13" s="87"/>
      <c r="S13" s="176">
        <v>0</v>
      </c>
      <c r="T13" s="85"/>
      <c r="U13" s="176">
        <v>0</v>
      </c>
      <c r="V13" s="88"/>
      <c r="W13" s="176">
        <v>0</v>
      </c>
      <c r="X13" s="88"/>
      <c r="Y13" s="176">
        <v>0</v>
      </c>
      <c r="Z13" s="89"/>
    </row>
    <row r="14" spans="1:26" x14ac:dyDescent="0.2">
      <c r="A14" s="80" t="s">
        <v>117</v>
      </c>
      <c r="B14" s="80"/>
      <c r="C14" s="176">
        <v>36.799999999999997</v>
      </c>
      <c r="D14" s="176"/>
      <c r="E14" s="176">
        <v>38.200000000000003</v>
      </c>
      <c r="F14" s="176"/>
      <c r="G14" s="176">
        <v>72.900000000000006</v>
      </c>
      <c r="H14" s="176"/>
      <c r="I14" s="176">
        <v>76.7</v>
      </c>
      <c r="J14" s="79"/>
      <c r="K14" s="176">
        <v>36.1</v>
      </c>
      <c r="L14" s="79"/>
      <c r="M14" s="176">
        <v>38.5</v>
      </c>
      <c r="N14" s="417"/>
      <c r="O14" s="176">
        <v>36.799999999999997</v>
      </c>
      <c r="P14" s="87"/>
      <c r="Q14" s="177">
        <v>37.9</v>
      </c>
      <c r="R14" s="87"/>
      <c r="S14" s="177">
        <v>33.200000000000003</v>
      </c>
      <c r="T14" s="85"/>
      <c r="U14" s="176">
        <v>150.5</v>
      </c>
      <c r="V14" s="88"/>
      <c r="W14" s="177">
        <v>154.30000000000001</v>
      </c>
      <c r="X14" s="88"/>
      <c r="Y14" s="177">
        <v>129.69999999999999</v>
      </c>
      <c r="Z14" s="89"/>
    </row>
    <row r="15" spans="1:26" x14ac:dyDescent="0.2">
      <c r="A15" s="80" t="s">
        <v>231</v>
      </c>
      <c r="B15" s="80"/>
      <c r="C15" s="176">
        <v>0</v>
      </c>
      <c r="D15" s="176"/>
      <c r="E15" s="176">
        <v>0</v>
      </c>
      <c r="F15" s="176"/>
      <c r="G15" s="176">
        <v>0</v>
      </c>
      <c r="H15" s="176"/>
      <c r="I15" s="176">
        <v>0</v>
      </c>
      <c r="J15" s="79"/>
      <c r="K15" s="176">
        <v>0</v>
      </c>
      <c r="L15" s="79"/>
      <c r="M15" s="176">
        <v>0</v>
      </c>
      <c r="N15" s="417"/>
      <c r="O15" s="176">
        <v>117.9</v>
      </c>
      <c r="P15" s="87"/>
      <c r="Q15" s="177">
        <v>0</v>
      </c>
      <c r="R15" s="87"/>
      <c r="S15" s="177">
        <v>0</v>
      </c>
      <c r="T15" s="85"/>
      <c r="U15" s="176">
        <v>117.9</v>
      </c>
      <c r="V15" s="88"/>
      <c r="W15" s="177">
        <v>0</v>
      </c>
      <c r="X15" s="88"/>
      <c r="Y15" s="177">
        <v>0</v>
      </c>
      <c r="Z15" s="89"/>
    </row>
    <row r="16" spans="1:26" x14ac:dyDescent="0.2">
      <c r="A16" s="80" t="s">
        <v>118</v>
      </c>
      <c r="B16" s="80"/>
      <c r="C16" s="176">
        <v>0</v>
      </c>
      <c r="D16" s="176"/>
      <c r="E16" s="176">
        <v>0</v>
      </c>
      <c r="F16" s="176"/>
      <c r="G16" s="176">
        <v>0</v>
      </c>
      <c r="H16" s="176"/>
      <c r="I16" s="176">
        <v>0</v>
      </c>
      <c r="J16" s="79"/>
      <c r="K16" s="176">
        <v>0</v>
      </c>
      <c r="L16" s="79"/>
      <c r="M16" s="176">
        <v>0</v>
      </c>
      <c r="N16" s="417"/>
      <c r="O16" s="176">
        <v>0</v>
      </c>
      <c r="P16" s="87"/>
      <c r="Q16" s="177">
        <v>0</v>
      </c>
      <c r="R16" s="87"/>
      <c r="S16" s="177">
        <v>0</v>
      </c>
      <c r="T16" s="87"/>
      <c r="U16" s="176">
        <v>0</v>
      </c>
      <c r="V16" s="88"/>
      <c r="W16" s="177">
        <v>-227</v>
      </c>
      <c r="X16" s="88"/>
      <c r="Y16" s="177">
        <v>0</v>
      </c>
    </row>
    <row r="17" spans="1:28" x14ac:dyDescent="0.2">
      <c r="A17" s="28"/>
      <c r="B17" s="28"/>
      <c r="C17" s="91">
        <v>211</v>
      </c>
      <c r="D17" s="77"/>
      <c r="E17" s="91">
        <v>213.5</v>
      </c>
      <c r="F17" s="416"/>
      <c r="G17" s="91">
        <v>433.6</v>
      </c>
      <c r="H17" s="85"/>
      <c r="I17" s="91">
        <v>394.4</v>
      </c>
      <c r="J17" s="77"/>
      <c r="K17" s="91">
        <v>222.6</v>
      </c>
      <c r="L17" s="77"/>
      <c r="M17" s="91">
        <v>180.9</v>
      </c>
      <c r="N17" s="416"/>
      <c r="O17" s="91">
        <v>327.9</v>
      </c>
      <c r="P17" s="85"/>
      <c r="Q17" s="91">
        <v>171.5</v>
      </c>
      <c r="R17" s="92"/>
      <c r="S17" s="91">
        <v>160.6</v>
      </c>
      <c r="T17" s="85"/>
      <c r="U17" s="91">
        <v>962.5</v>
      </c>
      <c r="V17" s="86"/>
      <c r="W17" s="91">
        <v>444.5</v>
      </c>
      <c r="X17" s="86"/>
      <c r="Y17" s="91">
        <v>626.4</v>
      </c>
      <c r="AA17" s="76"/>
    </row>
    <row r="18" spans="1:28" x14ac:dyDescent="0.2">
      <c r="A18" s="28"/>
      <c r="B18" s="28"/>
      <c r="C18" s="176"/>
      <c r="D18" s="176"/>
      <c r="E18" s="176"/>
      <c r="F18" s="176"/>
      <c r="G18" s="176"/>
      <c r="H18" s="176"/>
      <c r="I18" s="176"/>
      <c r="J18" s="77"/>
      <c r="K18" s="87"/>
      <c r="L18" s="77"/>
      <c r="M18" s="87"/>
      <c r="N18" s="416"/>
      <c r="O18" s="87"/>
      <c r="P18" s="85"/>
      <c r="Q18" s="87"/>
      <c r="R18" s="87"/>
      <c r="S18" s="87"/>
      <c r="T18" s="85"/>
      <c r="U18" s="87"/>
      <c r="V18" s="86"/>
      <c r="W18" s="87"/>
      <c r="X18" s="86"/>
      <c r="Y18" s="87"/>
    </row>
    <row r="19" spans="1:28" x14ac:dyDescent="0.2">
      <c r="A19" s="79" t="s">
        <v>119</v>
      </c>
      <c r="B19" s="79"/>
      <c r="C19" s="176">
        <v>182.9</v>
      </c>
      <c r="D19" s="176"/>
      <c r="E19" s="176">
        <v>150.30000000000001</v>
      </c>
      <c r="F19" s="176"/>
      <c r="G19" s="176">
        <v>332.9</v>
      </c>
      <c r="H19" s="176"/>
      <c r="I19" s="176">
        <v>277.8</v>
      </c>
      <c r="J19" s="79"/>
      <c r="K19" s="176">
        <v>150</v>
      </c>
      <c r="L19" s="79"/>
      <c r="M19" s="176">
        <v>127.5</v>
      </c>
      <c r="N19" s="417"/>
      <c r="O19" s="176">
        <v>34.799999999999997</v>
      </c>
      <c r="P19" s="176"/>
      <c r="Q19" s="176">
        <v>116.5</v>
      </c>
      <c r="R19" s="176"/>
      <c r="S19" s="176">
        <v>134.30000000000001</v>
      </c>
      <c r="T19" s="176"/>
      <c r="U19" s="176">
        <v>458.6</v>
      </c>
      <c r="V19" s="88"/>
      <c r="W19" s="87">
        <v>687</v>
      </c>
      <c r="X19" s="88"/>
      <c r="Y19" s="87">
        <v>469.9</v>
      </c>
    </row>
    <row r="20" spans="1:28" x14ac:dyDescent="0.2">
      <c r="A20" s="28"/>
      <c r="B20" s="28"/>
      <c r="C20" s="176"/>
      <c r="D20" s="176"/>
      <c r="E20" s="176"/>
      <c r="F20" s="176"/>
      <c r="G20" s="176"/>
      <c r="H20" s="176"/>
      <c r="I20" s="176"/>
      <c r="J20" s="77"/>
      <c r="K20" s="87"/>
      <c r="L20" s="77"/>
      <c r="M20" s="87"/>
      <c r="N20" s="416"/>
      <c r="O20" s="87"/>
      <c r="P20" s="85"/>
      <c r="Q20" s="87"/>
      <c r="R20" s="87"/>
      <c r="S20" s="87"/>
      <c r="T20" s="85"/>
      <c r="U20" s="87"/>
      <c r="V20" s="86"/>
      <c r="W20" s="87"/>
      <c r="X20" s="86"/>
      <c r="Y20" s="87"/>
    </row>
    <row r="21" spans="1:28" x14ac:dyDescent="0.2">
      <c r="A21" s="79" t="s">
        <v>120</v>
      </c>
      <c r="B21" s="79"/>
      <c r="C21" s="176"/>
      <c r="D21" s="176"/>
      <c r="E21" s="176"/>
      <c r="F21" s="176"/>
      <c r="G21" s="176"/>
      <c r="H21" s="176"/>
      <c r="I21" s="176"/>
      <c r="J21" s="79"/>
      <c r="K21" s="87"/>
      <c r="L21" s="79"/>
      <c r="M21" s="87"/>
      <c r="N21" s="417"/>
      <c r="O21" s="87"/>
      <c r="P21" s="85"/>
      <c r="Q21" s="87"/>
      <c r="R21" s="87"/>
      <c r="S21" s="87"/>
      <c r="T21" s="85"/>
      <c r="U21" s="87"/>
      <c r="V21" s="86"/>
      <c r="W21" s="87"/>
      <c r="X21" s="86"/>
      <c r="Y21" s="87"/>
    </row>
    <row r="22" spans="1:28" x14ac:dyDescent="0.2">
      <c r="A22" s="80" t="s">
        <v>133</v>
      </c>
      <c r="B22" s="80"/>
      <c r="C22" s="176">
        <v>54.6</v>
      </c>
      <c r="D22" s="176"/>
      <c r="E22" s="176">
        <v>50.8</v>
      </c>
      <c r="F22" s="176"/>
      <c r="G22" s="176">
        <v>101.4</v>
      </c>
      <c r="H22" s="176"/>
      <c r="I22" s="176">
        <v>100.4</v>
      </c>
      <c r="J22" s="79"/>
      <c r="K22" s="368">
        <v>46.8</v>
      </c>
      <c r="L22" s="79"/>
      <c r="M22" s="368">
        <v>49.5</v>
      </c>
      <c r="N22" s="417"/>
      <c r="O22" s="368">
        <v>45.9</v>
      </c>
      <c r="P22" s="85"/>
      <c r="Q22" s="177">
        <v>48.5</v>
      </c>
      <c r="R22" s="87"/>
      <c r="S22" s="177">
        <v>57.6</v>
      </c>
      <c r="T22" s="85"/>
      <c r="U22" s="176">
        <v>191.6</v>
      </c>
      <c r="V22" s="86"/>
      <c r="W22" s="177">
        <v>218.9</v>
      </c>
      <c r="X22" s="86"/>
      <c r="Y22" s="177">
        <v>212.1</v>
      </c>
      <c r="Z22" s="89"/>
    </row>
    <row r="23" spans="1:28" x14ac:dyDescent="0.2">
      <c r="A23" s="80" t="s">
        <v>121</v>
      </c>
      <c r="B23" s="80"/>
      <c r="C23" s="176">
        <v>-1.7</v>
      </c>
      <c r="D23" s="176"/>
      <c r="E23" s="176">
        <v>-1.1000000000000001</v>
      </c>
      <c r="F23" s="176"/>
      <c r="G23" s="176">
        <v>-2.2000000000000002</v>
      </c>
      <c r="H23" s="176"/>
      <c r="I23" s="176">
        <v>-2.5</v>
      </c>
      <c r="J23" s="79"/>
      <c r="K23" s="176">
        <v>-0.5</v>
      </c>
      <c r="L23" s="79"/>
      <c r="M23" s="368">
        <v>-1.4</v>
      </c>
      <c r="N23" s="417"/>
      <c r="O23" s="176">
        <v>-1.6</v>
      </c>
      <c r="P23" s="85"/>
      <c r="Q23" s="177">
        <v>-1.1000000000000001</v>
      </c>
      <c r="R23" s="87"/>
      <c r="S23" s="177">
        <v>-1.3</v>
      </c>
      <c r="T23" s="85"/>
      <c r="U23" s="176">
        <v>-5</v>
      </c>
      <c r="V23" s="86"/>
      <c r="W23" s="177">
        <v>-9.3000000000000007</v>
      </c>
      <c r="X23" s="86"/>
      <c r="Y23" s="177">
        <v>-4.2</v>
      </c>
      <c r="Z23" s="89"/>
    </row>
    <row r="24" spans="1:28" x14ac:dyDescent="0.2">
      <c r="A24" s="80" t="s">
        <v>134</v>
      </c>
      <c r="B24" s="80"/>
      <c r="C24" s="176">
        <v>0</v>
      </c>
      <c r="D24" s="176"/>
      <c r="E24" s="176">
        <v>0</v>
      </c>
      <c r="F24" s="176"/>
      <c r="G24" s="176">
        <v>0</v>
      </c>
      <c r="H24" s="176"/>
      <c r="I24" s="176">
        <v>0</v>
      </c>
      <c r="J24" s="79"/>
      <c r="K24" s="176">
        <v>0</v>
      </c>
      <c r="L24" s="79"/>
      <c r="M24" s="176">
        <v>0</v>
      </c>
      <c r="N24" s="417"/>
      <c r="O24" s="176">
        <v>0</v>
      </c>
      <c r="P24" s="85"/>
      <c r="Q24" s="40">
        <v>0</v>
      </c>
      <c r="R24" s="87"/>
      <c r="S24" s="40">
        <v>0</v>
      </c>
      <c r="T24" s="85"/>
      <c r="U24" s="176">
        <v>0</v>
      </c>
      <c r="V24" s="86"/>
      <c r="W24" s="40">
        <v>0</v>
      </c>
      <c r="X24" s="86"/>
      <c r="Y24" s="177">
        <v>-2.4</v>
      </c>
      <c r="Z24" s="89"/>
    </row>
    <row r="25" spans="1:28" x14ac:dyDescent="0.2">
      <c r="A25" s="80" t="s">
        <v>300</v>
      </c>
      <c r="B25" s="80"/>
      <c r="C25" s="176">
        <v>56.1</v>
      </c>
      <c r="D25" s="176"/>
      <c r="E25" s="176">
        <v>0</v>
      </c>
      <c r="F25" s="176"/>
      <c r="G25" s="176">
        <v>56.1</v>
      </c>
      <c r="H25" s="176"/>
      <c r="I25" s="176">
        <v>0</v>
      </c>
      <c r="J25" s="79"/>
      <c r="K25" s="176">
        <v>0</v>
      </c>
      <c r="L25" s="79"/>
      <c r="M25" s="176">
        <v>0</v>
      </c>
      <c r="N25" s="417"/>
      <c r="O25" s="176">
        <v>0</v>
      </c>
      <c r="P25" s="85"/>
      <c r="Q25" s="176">
        <v>0</v>
      </c>
      <c r="R25" s="87"/>
      <c r="S25" s="176">
        <v>0</v>
      </c>
      <c r="T25" s="85"/>
      <c r="U25" s="176">
        <v>0</v>
      </c>
      <c r="V25" s="86"/>
      <c r="W25" s="176">
        <v>0</v>
      </c>
      <c r="X25" s="86"/>
      <c r="Y25" s="176">
        <v>0</v>
      </c>
      <c r="Z25" s="89"/>
    </row>
    <row r="26" spans="1:28" x14ac:dyDescent="0.2">
      <c r="A26" s="80" t="s">
        <v>202</v>
      </c>
      <c r="B26" s="80"/>
      <c r="C26" s="176">
        <v>1.7</v>
      </c>
      <c r="D26" s="176"/>
      <c r="E26" s="176">
        <v>7</v>
      </c>
      <c r="F26" s="176"/>
      <c r="G26" s="176">
        <v>-7</v>
      </c>
      <c r="H26" s="176"/>
      <c r="I26" s="176">
        <v>31.8</v>
      </c>
      <c r="J26" s="79"/>
      <c r="K26" s="176">
        <v>-8.6999999999999993</v>
      </c>
      <c r="L26" s="79"/>
      <c r="M26" s="176">
        <v>24.8</v>
      </c>
      <c r="N26" s="417"/>
      <c r="O26" s="176">
        <v>1.5</v>
      </c>
      <c r="P26" s="85"/>
      <c r="Q26" s="177">
        <v>-2.5</v>
      </c>
      <c r="R26" s="87"/>
      <c r="S26" s="177">
        <v>14.3</v>
      </c>
      <c r="T26" s="85"/>
      <c r="U26" s="176">
        <v>35.5</v>
      </c>
      <c r="V26" s="86"/>
      <c r="W26" s="177">
        <v>35.1</v>
      </c>
      <c r="X26" s="86"/>
      <c r="Y26" s="177">
        <v>-15.5</v>
      </c>
      <c r="Z26" s="89"/>
    </row>
    <row r="27" spans="1:28" x14ac:dyDescent="0.2">
      <c r="A27" s="80" t="s">
        <v>122</v>
      </c>
      <c r="B27" s="80"/>
      <c r="C27" s="176">
        <v>0</v>
      </c>
      <c r="D27" s="176"/>
      <c r="E27" s="176">
        <v>0</v>
      </c>
      <c r="F27" s="176"/>
      <c r="G27" s="176">
        <v>0</v>
      </c>
      <c r="H27" s="176"/>
      <c r="I27" s="176">
        <v>0</v>
      </c>
      <c r="J27" s="79"/>
      <c r="K27" s="176">
        <v>0</v>
      </c>
      <c r="L27" s="79"/>
      <c r="M27" s="176">
        <v>0</v>
      </c>
      <c r="N27" s="417"/>
      <c r="O27" s="176">
        <v>0</v>
      </c>
      <c r="P27" s="178"/>
      <c r="Q27" s="40">
        <v>0</v>
      </c>
      <c r="R27" s="179"/>
      <c r="S27" s="40">
        <v>0</v>
      </c>
      <c r="T27" s="178"/>
      <c r="U27" s="176">
        <v>0</v>
      </c>
      <c r="V27" s="178"/>
      <c r="W27" s="40">
        <v>0</v>
      </c>
      <c r="X27" s="178"/>
      <c r="Y27" s="177">
        <v>-1.2</v>
      </c>
      <c r="Z27" s="89"/>
    </row>
    <row r="28" spans="1:28" x14ac:dyDescent="0.2">
      <c r="A28" s="80" t="s">
        <v>123</v>
      </c>
      <c r="B28" s="80"/>
      <c r="C28" s="176">
        <v>4.5999999999999996</v>
      </c>
      <c r="D28" s="176"/>
      <c r="E28" s="176">
        <v>4.8</v>
      </c>
      <c r="F28" s="176"/>
      <c r="G28" s="176">
        <v>12.7</v>
      </c>
      <c r="H28" s="176"/>
      <c r="I28" s="176">
        <v>5.5</v>
      </c>
      <c r="J28" s="79"/>
      <c r="K28" s="176">
        <v>8.1</v>
      </c>
      <c r="L28" s="79"/>
      <c r="M28" s="176">
        <v>0.8</v>
      </c>
      <c r="N28" s="417"/>
      <c r="O28" s="176">
        <v>11</v>
      </c>
      <c r="P28" s="85"/>
      <c r="Q28" s="177">
        <v>0.2</v>
      </c>
      <c r="R28" s="87"/>
      <c r="S28" s="177">
        <v>0.5</v>
      </c>
      <c r="T28" s="85"/>
      <c r="U28" s="176">
        <v>27.3</v>
      </c>
      <c r="V28" s="86"/>
      <c r="W28" s="177">
        <v>2</v>
      </c>
      <c r="X28" s="86"/>
      <c r="Y28" s="177">
        <v>1.7</v>
      </c>
      <c r="Z28" s="89"/>
    </row>
    <row r="29" spans="1:28" x14ac:dyDescent="0.2">
      <c r="A29" s="28"/>
      <c r="B29" s="28"/>
      <c r="C29" s="91">
        <v>115.3</v>
      </c>
      <c r="D29" s="77"/>
      <c r="E29" s="91">
        <v>61.5</v>
      </c>
      <c r="F29" s="416"/>
      <c r="G29" s="91">
        <v>161</v>
      </c>
      <c r="H29" s="85"/>
      <c r="I29" s="91">
        <v>135.19999999999999</v>
      </c>
      <c r="J29" s="77"/>
      <c r="K29" s="91">
        <v>45.7</v>
      </c>
      <c r="L29" s="77"/>
      <c r="M29" s="91">
        <v>73.7</v>
      </c>
      <c r="N29" s="416"/>
      <c r="O29" s="91">
        <v>56.8</v>
      </c>
      <c r="P29" s="85"/>
      <c r="Q29" s="91">
        <v>45.1</v>
      </c>
      <c r="R29" s="92"/>
      <c r="S29" s="91">
        <v>71.099999999999994</v>
      </c>
      <c r="T29" s="85"/>
      <c r="U29" s="91">
        <v>249.4</v>
      </c>
      <c r="V29" s="86"/>
      <c r="W29" s="91">
        <v>246.7</v>
      </c>
      <c r="X29" s="86"/>
      <c r="Y29" s="91">
        <v>190.5</v>
      </c>
      <c r="AA29" s="76"/>
      <c r="AB29" s="58"/>
    </row>
    <row r="30" spans="1:28" x14ac:dyDescent="0.2">
      <c r="A30" s="28"/>
      <c r="B30" s="28"/>
      <c r="C30" s="176"/>
      <c r="D30" s="176"/>
      <c r="E30" s="176"/>
      <c r="F30" s="176"/>
      <c r="G30" s="176"/>
      <c r="H30" s="176"/>
      <c r="I30" s="176"/>
      <c r="J30" s="77"/>
      <c r="K30" s="87"/>
      <c r="L30" s="77"/>
      <c r="M30" s="87"/>
      <c r="N30" s="416"/>
      <c r="O30" s="87"/>
      <c r="P30" s="85"/>
      <c r="Q30" s="87"/>
      <c r="R30" s="87"/>
      <c r="S30" s="87"/>
      <c r="T30" s="85"/>
      <c r="U30" s="87"/>
      <c r="V30" s="86"/>
      <c r="W30" s="87"/>
      <c r="X30" s="86"/>
      <c r="Y30" s="87"/>
    </row>
    <row r="31" spans="1:28" x14ac:dyDescent="0.2">
      <c r="A31" s="28" t="s">
        <v>135</v>
      </c>
      <c r="B31" s="28"/>
      <c r="C31" s="176">
        <v>1.6</v>
      </c>
      <c r="D31" s="176"/>
      <c r="E31" s="176">
        <v>6.1</v>
      </c>
      <c r="F31" s="176"/>
      <c r="G31" s="176">
        <v>8.3000000000000007</v>
      </c>
      <c r="H31" s="176"/>
      <c r="I31" s="176">
        <v>8</v>
      </c>
      <c r="J31" s="77"/>
      <c r="K31" s="177">
        <v>6.7</v>
      </c>
      <c r="L31" s="77"/>
      <c r="M31" s="177">
        <v>1.9</v>
      </c>
      <c r="N31" s="416"/>
      <c r="O31" s="177">
        <v>4.0999999999999996</v>
      </c>
      <c r="P31" s="85"/>
      <c r="Q31" s="177">
        <v>0.6</v>
      </c>
      <c r="R31" s="87"/>
      <c r="S31" s="177">
        <v>0.2</v>
      </c>
      <c r="T31" s="85"/>
      <c r="U31" s="177">
        <v>16.600000000000001</v>
      </c>
      <c r="V31" s="86"/>
      <c r="W31" s="177">
        <v>1.2</v>
      </c>
      <c r="X31" s="86"/>
      <c r="Y31" s="84">
        <v>0.6</v>
      </c>
    </row>
    <row r="32" spans="1:28" x14ac:dyDescent="0.2">
      <c r="A32" s="28"/>
      <c r="B32" s="28"/>
      <c r="C32" s="176"/>
      <c r="D32" s="176"/>
      <c r="E32" s="176"/>
      <c r="F32" s="176"/>
      <c r="G32" s="176"/>
      <c r="H32" s="176"/>
      <c r="I32" s="176"/>
      <c r="J32" s="77"/>
      <c r="K32" s="87"/>
      <c r="L32" s="77"/>
      <c r="M32" s="87"/>
      <c r="N32" s="416"/>
      <c r="O32" s="87"/>
      <c r="P32" s="85"/>
      <c r="Q32" s="177"/>
      <c r="R32" s="87"/>
      <c r="S32" s="87"/>
      <c r="T32" s="85"/>
      <c r="U32" s="87"/>
      <c r="V32" s="86"/>
      <c r="W32" s="87"/>
      <c r="X32" s="86"/>
      <c r="Y32" s="87"/>
    </row>
    <row r="33" spans="1:29" x14ac:dyDescent="0.2">
      <c r="A33" s="71" t="s">
        <v>232</v>
      </c>
      <c r="B33" s="71"/>
      <c r="C33" s="93">
        <v>66</v>
      </c>
      <c r="D33" s="176"/>
      <c r="E33" s="93">
        <v>82.7</v>
      </c>
      <c r="F33" s="176"/>
      <c r="G33" s="93">
        <v>163.6</v>
      </c>
      <c r="H33" s="176"/>
      <c r="I33" s="93">
        <v>134.6</v>
      </c>
      <c r="J33" s="79"/>
      <c r="K33" s="93">
        <v>97.6</v>
      </c>
      <c r="L33" s="79"/>
      <c r="M33" s="93">
        <v>51.9</v>
      </c>
      <c r="N33" s="417"/>
      <c r="O33" s="93">
        <v>-26.1</v>
      </c>
      <c r="P33" s="85"/>
      <c r="Q33" s="93">
        <v>70.8</v>
      </c>
      <c r="R33" s="93"/>
      <c r="S33" s="93">
        <v>63</v>
      </c>
      <c r="T33" s="94"/>
      <c r="U33" s="93">
        <v>192.6</v>
      </c>
      <c r="V33" s="86"/>
      <c r="W33" s="93">
        <v>439.1</v>
      </c>
      <c r="X33" s="86"/>
      <c r="Y33" s="93">
        <v>278.8</v>
      </c>
      <c r="AB33" s="184"/>
      <c r="AC33" s="179"/>
    </row>
    <row r="34" spans="1:29" x14ac:dyDescent="0.2">
      <c r="A34" s="28"/>
      <c r="B34" s="28"/>
      <c r="C34" s="176"/>
      <c r="D34" s="176"/>
      <c r="E34" s="176"/>
      <c r="F34" s="176"/>
      <c r="G34" s="176"/>
      <c r="H34" s="176"/>
      <c r="I34" s="176"/>
      <c r="J34" s="77"/>
      <c r="K34" s="87"/>
      <c r="L34" s="77"/>
      <c r="M34" s="87"/>
      <c r="N34" s="416"/>
      <c r="O34" s="87"/>
      <c r="P34" s="85"/>
      <c r="Q34" s="87"/>
      <c r="R34" s="87"/>
      <c r="S34" s="87"/>
      <c r="T34" s="85"/>
      <c r="U34" s="87"/>
      <c r="V34" s="86"/>
      <c r="W34" s="87"/>
      <c r="X34" s="86"/>
      <c r="Y34" s="87"/>
    </row>
    <row r="35" spans="1:29" x14ac:dyDescent="0.2">
      <c r="A35" s="79" t="s">
        <v>124</v>
      </c>
      <c r="B35" s="79"/>
      <c r="C35" s="176">
        <v>-17.899999999999999</v>
      </c>
      <c r="D35" s="176"/>
      <c r="E35" s="176">
        <v>-16.7</v>
      </c>
      <c r="F35" s="176"/>
      <c r="G35" s="176">
        <v>-34.700000000000003</v>
      </c>
      <c r="H35" s="176"/>
      <c r="I35" s="176">
        <v>-33.5</v>
      </c>
      <c r="J35" s="79"/>
      <c r="K35" s="177">
        <v>-16.8</v>
      </c>
      <c r="L35" s="79"/>
      <c r="M35" s="177">
        <v>-16.8</v>
      </c>
      <c r="N35" s="417"/>
      <c r="O35" s="177">
        <v>-16.8</v>
      </c>
      <c r="P35" s="87"/>
      <c r="Q35" s="177">
        <v>-16.8</v>
      </c>
      <c r="R35" s="87"/>
      <c r="S35" s="87">
        <v>-18.2</v>
      </c>
      <c r="T35" s="85"/>
      <c r="U35" s="177">
        <v>-67.099999999999994</v>
      </c>
      <c r="V35" s="88"/>
      <c r="W35" s="177">
        <v>-71.099999999999994</v>
      </c>
      <c r="X35" s="88"/>
      <c r="Y35" s="87">
        <v>-71.3</v>
      </c>
    </row>
    <row r="36" spans="1:29" ht="13.5" thickBot="1" x14ac:dyDescent="0.25">
      <c r="A36" s="79" t="s">
        <v>233</v>
      </c>
      <c r="B36" s="79"/>
      <c r="C36" s="95">
        <v>48.1</v>
      </c>
      <c r="D36" s="79"/>
      <c r="E36" s="95">
        <v>66</v>
      </c>
      <c r="F36" s="417"/>
      <c r="G36" s="95">
        <v>128.9</v>
      </c>
      <c r="H36" s="85"/>
      <c r="I36" s="95">
        <v>101.1</v>
      </c>
      <c r="J36" s="79"/>
      <c r="K36" s="95">
        <v>80.8</v>
      </c>
      <c r="L36" s="79"/>
      <c r="M36" s="95">
        <v>35.1</v>
      </c>
      <c r="N36" s="417"/>
      <c r="O36" s="95">
        <v>-42.9</v>
      </c>
      <c r="P36" s="85"/>
      <c r="Q36" s="95">
        <v>54</v>
      </c>
      <c r="R36" s="96"/>
      <c r="S36" s="95">
        <v>44.8</v>
      </c>
      <c r="T36" s="85"/>
      <c r="U36" s="95">
        <v>125.46901201853996</v>
      </c>
      <c r="V36" s="97"/>
      <c r="W36" s="95">
        <v>368</v>
      </c>
      <c r="X36" s="97"/>
      <c r="Y36" s="95">
        <v>207.5</v>
      </c>
      <c r="AA36" s="76"/>
    </row>
    <row r="37" spans="1:29" ht="13.5" thickTop="1" x14ac:dyDescent="0.2">
      <c r="A37" s="28"/>
      <c r="B37" s="28"/>
      <c r="C37" s="176"/>
      <c r="D37" s="176"/>
      <c r="E37" s="176"/>
      <c r="F37" s="176"/>
      <c r="G37" s="176"/>
      <c r="H37" s="176"/>
      <c r="I37" s="176"/>
      <c r="J37" s="77"/>
      <c r="K37" s="87"/>
      <c r="L37" s="77"/>
      <c r="M37" s="87"/>
      <c r="N37" s="416"/>
      <c r="O37" s="87"/>
      <c r="P37" s="85"/>
      <c r="Q37" s="87"/>
      <c r="R37" s="87"/>
      <c r="S37" s="87"/>
      <c r="T37" s="85"/>
      <c r="U37" s="87"/>
      <c r="V37" s="86"/>
      <c r="W37" s="87"/>
      <c r="X37" s="86"/>
      <c r="Y37" s="87"/>
    </row>
    <row r="38" spans="1:29" x14ac:dyDescent="0.2">
      <c r="A38" s="79" t="s">
        <v>125</v>
      </c>
      <c r="B38" s="79"/>
      <c r="C38" s="438">
        <v>246303</v>
      </c>
      <c r="D38" s="176"/>
      <c r="E38" s="438">
        <v>247210</v>
      </c>
      <c r="F38" s="176"/>
      <c r="G38" s="438">
        <v>246169</v>
      </c>
      <c r="H38" s="176"/>
      <c r="I38" s="438">
        <v>237187</v>
      </c>
      <c r="J38" s="79"/>
      <c r="K38" s="40">
        <v>246033</v>
      </c>
      <c r="L38" s="79"/>
      <c r="M38" s="40">
        <v>227145</v>
      </c>
      <c r="N38" s="417"/>
      <c r="O38" s="40">
        <v>245618</v>
      </c>
      <c r="P38" s="87"/>
      <c r="Q38" s="40">
        <v>216162</v>
      </c>
      <c r="R38" s="87"/>
      <c r="S38" s="40">
        <v>177269</v>
      </c>
      <c r="T38" s="85"/>
      <c r="U38" s="40">
        <v>241502</v>
      </c>
      <c r="V38" s="88"/>
      <c r="W38" s="40">
        <v>214499</v>
      </c>
      <c r="X38" s="88"/>
      <c r="Y38" s="40">
        <v>154848</v>
      </c>
    </row>
    <row r="39" spans="1:29" x14ac:dyDescent="0.2">
      <c r="A39" s="79" t="s">
        <v>126</v>
      </c>
      <c r="B39" s="79"/>
      <c r="C39" s="438"/>
      <c r="D39" s="176"/>
      <c r="E39" s="438"/>
      <c r="F39" s="176"/>
      <c r="G39" s="438"/>
      <c r="H39" s="176"/>
      <c r="I39" s="438"/>
      <c r="J39" s="79"/>
      <c r="K39" s="40"/>
      <c r="L39" s="79"/>
      <c r="M39" s="40"/>
      <c r="N39" s="417"/>
      <c r="O39" s="40"/>
      <c r="P39" s="87"/>
      <c r="Q39" s="40"/>
      <c r="R39" s="87"/>
      <c r="S39" s="40"/>
      <c r="T39" s="85"/>
      <c r="U39" s="40"/>
      <c r="V39" s="88"/>
      <c r="W39" s="40"/>
      <c r="X39" s="88"/>
      <c r="Y39" s="40"/>
    </row>
    <row r="40" spans="1:29" x14ac:dyDescent="0.2">
      <c r="A40" s="80" t="s">
        <v>127</v>
      </c>
      <c r="B40" s="80"/>
      <c r="C40" s="438">
        <v>2351</v>
      </c>
      <c r="D40" s="176"/>
      <c r="E40" s="438">
        <v>68</v>
      </c>
      <c r="F40" s="176"/>
      <c r="G40" s="438">
        <v>2192</v>
      </c>
      <c r="H40" s="176"/>
      <c r="I40" s="438">
        <v>146</v>
      </c>
      <c r="J40" s="79"/>
      <c r="K40" s="40">
        <v>2030</v>
      </c>
      <c r="L40" s="79"/>
      <c r="M40" s="40">
        <v>328</v>
      </c>
      <c r="N40" s="417"/>
      <c r="O40" s="40">
        <v>0</v>
      </c>
      <c r="P40" s="87"/>
      <c r="Q40" s="40">
        <v>505</v>
      </c>
      <c r="R40" s="87"/>
      <c r="S40" s="40">
        <v>132</v>
      </c>
      <c r="T40" s="85"/>
      <c r="U40" s="40">
        <v>541</v>
      </c>
      <c r="V40" s="88"/>
      <c r="W40" s="40">
        <v>471</v>
      </c>
      <c r="X40" s="88"/>
      <c r="Y40" s="40">
        <v>91</v>
      </c>
    </row>
    <row r="41" spans="1:29" x14ac:dyDescent="0.2">
      <c r="A41" s="80" t="s">
        <v>128</v>
      </c>
      <c r="B41" s="80"/>
      <c r="C41" s="438">
        <v>10697</v>
      </c>
      <c r="D41" s="176"/>
      <c r="E41" s="438">
        <v>0</v>
      </c>
      <c r="F41" s="176"/>
      <c r="G41" s="438">
        <v>9990</v>
      </c>
      <c r="H41" s="176"/>
      <c r="I41" s="438">
        <v>2975</v>
      </c>
      <c r="J41" s="79"/>
      <c r="K41" s="40">
        <v>9284</v>
      </c>
      <c r="L41" s="79"/>
      <c r="M41" s="40">
        <v>6755</v>
      </c>
      <c r="N41" s="417"/>
      <c r="O41" s="40">
        <v>0</v>
      </c>
      <c r="P41" s="87"/>
      <c r="Q41" s="40">
        <v>8085</v>
      </c>
      <c r="R41" s="87"/>
      <c r="S41" s="40">
        <v>937</v>
      </c>
      <c r="T41" s="85"/>
      <c r="U41" s="40">
        <v>3096</v>
      </c>
      <c r="V41" s="88"/>
      <c r="W41" s="40">
        <v>4902</v>
      </c>
      <c r="X41" s="88"/>
      <c r="Y41" s="40">
        <v>3129</v>
      </c>
    </row>
    <row r="42" spans="1:29" x14ac:dyDescent="0.2">
      <c r="A42" s="80" t="s">
        <v>136</v>
      </c>
      <c r="B42" s="80"/>
      <c r="C42" s="438">
        <v>6242</v>
      </c>
      <c r="D42" s="176"/>
      <c r="E42" s="438">
        <v>6087</v>
      </c>
      <c r="F42" s="176"/>
      <c r="G42" s="438">
        <v>6282</v>
      </c>
      <c r="H42" s="176"/>
      <c r="I42" s="438">
        <v>4114</v>
      </c>
      <c r="J42" s="79"/>
      <c r="K42" s="40">
        <v>6322</v>
      </c>
      <c r="L42" s="79"/>
      <c r="M42" s="40">
        <v>2185</v>
      </c>
      <c r="N42" s="417"/>
      <c r="O42" s="40">
        <v>0</v>
      </c>
      <c r="P42" s="87"/>
      <c r="Q42" s="40">
        <v>0</v>
      </c>
      <c r="R42" s="87"/>
      <c r="S42" s="40">
        <v>0</v>
      </c>
      <c r="T42" s="85"/>
      <c r="U42" s="40">
        <v>5375</v>
      </c>
      <c r="V42" s="88"/>
      <c r="W42" s="40">
        <v>0</v>
      </c>
      <c r="X42" s="88"/>
      <c r="Y42" s="40">
        <v>0</v>
      </c>
    </row>
    <row r="43" spans="1:29" x14ac:dyDescent="0.2">
      <c r="A43" s="80" t="s">
        <v>301</v>
      </c>
      <c r="B43" s="80"/>
      <c r="C43" s="438">
        <v>972</v>
      </c>
      <c r="D43" s="176"/>
      <c r="E43" s="438">
        <v>0</v>
      </c>
      <c r="F43" s="176"/>
      <c r="G43" s="438">
        <v>486</v>
      </c>
      <c r="H43" s="176"/>
      <c r="I43" s="438">
        <v>0</v>
      </c>
      <c r="J43" s="79"/>
      <c r="K43" s="40"/>
      <c r="L43" s="79"/>
      <c r="M43" s="40"/>
      <c r="N43" s="417"/>
      <c r="O43" s="40"/>
      <c r="P43" s="87"/>
      <c r="Q43" s="40"/>
      <c r="R43" s="87"/>
      <c r="S43" s="40"/>
      <c r="T43" s="85"/>
      <c r="U43" s="40"/>
      <c r="V43" s="88"/>
      <c r="W43" s="40"/>
      <c r="X43" s="88"/>
      <c r="Y43" s="40"/>
    </row>
    <row r="44" spans="1:29" ht="15.75" x14ac:dyDescent="0.2">
      <c r="A44" s="79" t="s">
        <v>236</v>
      </c>
      <c r="B44" s="79"/>
      <c r="C44" s="82">
        <v>266565</v>
      </c>
      <c r="D44" s="79"/>
      <c r="E44" s="82">
        <v>253365</v>
      </c>
      <c r="F44" s="417"/>
      <c r="G44" s="82">
        <v>265119</v>
      </c>
      <c r="H44" s="85"/>
      <c r="I44" s="82">
        <v>244422</v>
      </c>
      <c r="J44" s="79"/>
      <c r="K44" s="82">
        <v>263669</v>
      </c>
      <c r="L44" s="79"/>
      <c r="M44" s="82">
        <v>236413</v>
      </c>
      <c r="N44" s="417"/>
      <c r="O44" s="82">
        <v>245618</v>
      </c>
      <c r="P44" s="85"/>
      <c r="Q44" s="82">
        <v>224752</v>
      </c>
      <c r="R44" s="92"/>
      <c r="S44" s="82">
        <v>178338</v>
      </c>
      <c r="T44" s="85"/>
      <c r="U44" s="82">
        <v>250514</v>
      </c>
      <c r="V44" s="97"/>
      <c r="W44" s="82">
        <v>219872</v>
      </c>
      <c r="X44" s="97"/>
      <c r="Y44" s="82">
        <v>158068</v>
      </c>
      <c r="AA44" s="76"/>
    </row>
    <row r="45" spans="1:29" x14ac:dyDescent="0.2">
      <c r="A45" s="79"/>
      <c r="B45" s="79"/>
      <c r="C45" s="176"/>
      <c r="D45" s="176"/>
      <c r="E45" s="176"/>
      <c r="F45" s="176"/>
      <c r="G45" s="176"/>
      <c r="H45" s="176"/>
      <c r="I45" s="176"/>
      <c r="J45" s="79"/>
      <c r="K45" s="87"/>
      <c r="L45" s="79"/>
      <c r="M45" s="87"/>
      <c r="N45" s="417"/>
      <c r="O45" s="87"/>
      <c r="P45" s="85"/>
      <c r="Q45" s="87"/>
      <c r="R45" s="87"/>
      <c r="S45" s="87"/>
      <c r="T45" s="85"/>
      <c r="U45" s="87"/>
      <c r="V45" s="97"/>
      <c r="W45" s="87"/>
      <c r="X45" s="97"/>
      <c r="Y45" s="87"/>
    </row>
    <row r="46" spans="1:29" x14ac:dyDescent="0.2">
      <c r="A46" s="83" t="s">
        <v>234</v>
      </c>
      <c r="B46" s="83"/>
      <c r="C46" s="98">
        <v>0.19</v>
      </c>
      <c r="D46" s="79"/>
      <c r="E46" s="98">
        <v>0.27</v>
      </c>
      <c r="F46" s="417"/>
      <c r="G46" s="98">
        <v>0.52</v>
      </c>
      <c r="H46" s="85"/>
      <c r="I46" s="98">
        <v>0.43</v>
      </c>
      <c r="J46" s="79"/>
      <c r="K46" s="98">
        <v>0.33</v>
      </c>
      <c r="L46" s="79"/>
      <c r="M46" s="98">
        <v>0.15</v>
      </c>
      <c r="N46" s="417"/>
      <c r="O46" s="98">
        <v>-0.17</v>
      </c>
      <c r="P46" s="85"/>
      <c r="Q46" s="98">
        <v>0.25</v>
      </c>
      <c r="R46" s="96"/>
      <c r="S46" s="98">
        <v>0.25</v>
      </c>
      <c r="T46" s="85"/>
      <c r="U46" s="98">
        <v>0.52</v>
      </c>
      <c r="V46" s="97"/>
      <c r="W46" s="98">
        <v>1.72</v>
      </c>
      <c r="X46" s="97"/>
      <c r="Y46" s="98">
        <v>1.34</v>
      </c>
    </row>
    <row r="47" spans="1:29" ht="13.5" thickBot="1" x14ac:dyDescent="0.25">
      <c r="A47" s="83" t="s">
        <v>235</v>
      </c>
      <c r="B47" s="83"/>
      <c r="C47" s="99">
        <v>0.18</v>
      </c>
      <c r="D47" s="79"/>
      <c r="E47" s="99">
        <v>0.26</v>
      </c>
      <c r="F47" s="417"/>
      <c r="G47" s="99">
        <v>0.49</v>
      </c>
      <c r="H47" s="85"/>
      <c r="I47" s="99">
        <v>0.41</v>
      </c>
      <c r="J47" s="79"/>
      <c r="K47" s="99">
        <v>0.31</v>
      </c>
      <c r="L47" s="79"/>
      <c r="M47" s="99">
        <v>0.15</v>
      </c>
      <c r="N47" s="417"/>
      <c r="O47" s="99">
        <v>-0.17</v>
      </c>
      <c r="P47" s="85"/>
      <c r="Q47" s="99">
        <v>0.24</v>
      </c>
      <c r="R47" s="96"/>
      <c r="S47" s="99">
        <v>0.25</v>
      </c>
      <c r="T47" s="85"/>
      <c r="U47" s="99">
        <v>0.5</v>
      </c>
      <c r="V47" s="97"/>
      <c r="W47" s="99">
        <v>1.67</v>
      </c>
      <c r="X47" s="97"/>
      <c r="Y47" s="99">
        <v>1.31</v>
      </c>
    </row>
    <row r="48" spans="1:29" ht="13.5" thickTop="1" x14ac:dyDescent="0.2">
      <c r="O48" s="172"/>
      <c r="U48" s="172"/>
    </row>
    <row r="50" spans="1:25" ht="15.75" customHeight="1" x14ac:dyDescent="0.2">
      <c r="A50" s="569" t="s">
        <v>407</v>
      </c>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row>
    <row r="51" spans="1:25" x14ac:dyDescent="0.2">
      <c r="A51" s="569"/>
      <c r="B51" s="569"/>
      <c r="C51" s="569"/>
      <c r="D51" s="569"/>
      <c r="E51" s="569"/>
      <c r="F51" s="569"/>
      <c r="G51" s="569"/>
      <c r="H51" s="569"/>
      <c r="I51" s="569"/>
      <c r="J51" s="569"/>
      <c r="K51" s="569"/>
      <c r="L51" s="569"/>
      <c r="M51" s="569"/>
      <c r="N51" s="569"/>
      <c r="O51" s="569"/>
      <c r="P51" s="569"/>
      <c r="Q51" s="569"/>
      <c r="R51" s="569"/>
      <c r="S51" s="569"/>
      <c r="T51" s="569"/>
      <c r="U51" s="569"/>
      <c r="V51" s="569"/>
      <c r="W51" s="569"/>
      <c r="X51" s="569"/>
      <c r="Y51" s="569"/>
    </row>
    <row r="52" spans="1:25" x14ac:dyDescent="0.2">
      <c r="Q52" s="90"/>
      <c r="R52" s="90"/>
      <c r="S52" s="90"/>
    </row>
    <row r="53" spans="1:25" x14ac:dyDescent="0.2">
      <c r="Q53" s="90"/>
      <c r="R53" s="90"/>
      <c r="S53" s="90"/>
    </row>
    <row r="54" spans="1:25" x14ac:dyDescent="0.2">
      <c r="Q54" s="89"/>
      <c r="R54" s="89"/>
      <c r="S54" s="89"/>
      <c r="U54" s="89"/>
    </row>
  </sheetData>
  <mergeCells count="6">
    <mergeCell ref="O4:S4"/>
    <mergeCell ref="U4:Y4"/>
    <mergeCell ref="K4:M4"/>
    <mergeCell ref="A50:Y51"/>
    <mergeCell ref="C4:E4"/>
    <mergeCell ref="G4: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E810-2F73-4BCA-92BF-86144F2A2313}">
  <sheetPr>
    <tabColor theme="6" tint="0.79998168889431442"/>
    <pageSetUpPr fitToPage="1"/>
  </sheetPr>
  <dimension ref="A1:AA65"/>
  <sheetViews>
    <sheetView showGridLines="0" zoomScale="90" zoomScaleNormal="90" workbookViewId="0">
      <pane ySplit="5" topLeftCell="A12" activePane="bottomLeft" state="frozen"/>
      <selection pane="bottomLeft" activeCell="P31" sqref="P31"/>
    </sheetView>
  </sheetViews>
  <sheetFormatPr defaultColWidth="9.42578125" defaultRowHeight="12.75" x14ac:dyDescent="0.2"/>
  <cols>
    <col min="1" max="1" width="43.5703125" style="25" customWidth="1"/>
    <col min="2" max="2" width="1.5703125" style="24" customWidth="1"/>
    <col min="3" max="3" width="17" style="25" customWidth="1"/>
    <col min="4" max="4" width="1.42578125" style="24" customWidth="1"/>
    <col min="5" max="5" width="15.5703125" style="25" customWidth="1"/>
    <col min="6" max="6" width="1.140625" style="372" customWidth="1"/>
    <col min="7" max="7" width="17" style="25" customWidth="1"/>
    <col min="8" max="8" width="1.42578125" style="24" customWidth="1"/>
    <col min="9" max="9" width="15.5703125" style="25" customWidth="1"/>
    <col min="10" max="10" width="1.7109375" style="372" customWidth="1"/>
    <col min="11" max="11" width="17" style="25" customWidth="1"/>
    <col min="12" max="12" width="1.42578125" style="24" customWidth="1"/>
    <col min="13" max="13" width="15.5703125" style="25" customWidth="1"/>
    <col min="14" max="14" width="1.140625" style="372" customWidth="1"/>
    <col min="15" max="15" width="17" style="25" customWidth="1"/>
    <col min="16" max="16" width="1.42578125" style="24" customWidth="1"/>
    <col min="17" max="17" width="15.5703125" style="25" customWidth="1"/>
    <col min="18" max="18" width="2.5703125" style="25" customWidth="1"/>
    <col min="19" max="19" width="15.5703125" style="25" customWidth="1"/>
    <col min="20" max="20" width="1.42578125" style="25" customWidth="1"/>
    <col min="21" max="21" width="1.5703125" style="24" customWidth="1"/>
    <col min="22" max="22" width="12.42578125" style="24" customWidth="1"/>
    <col min="23" max="23" width="1.5703125" style="24" customWidth="1"/>
    <col min="24" max="24" width="15.42578125" style="24" customWidth="1"/>
    <col min="25" max="25" width="1.5703125" style="25" customWidth="1"/>
    <col min="26" max="26" width="15.5703125" style="111" customWidth="1"/>
    <col min="27" max="16384" width="9.42578125" style="25"/>
  </cols>
  <sheetData>
    <row r="1" spans="1:27" x14ac:dyDescent="0.2">
      <c r="A1" s="58" t="s">
        <v>0</v>
      </c>
    </row>
    <row r="2" spans="1:27" x14ac:dyDescent="0.2">
      <c r="A2" s="58" t="s">
        <v>161</v>
      </c>
      <c r="Z2" s="24"/>
    </row>
    <row r="3" spans="1:27" x14ac:dyDescent="0.2">
      <c r="A3" s="58" t="s">
        <v>99</v>
      </c>
    </row>
    <row r="4" spans="1:27" ht="23.1" customHeight="1" x14ac:dyDescent="0.2">
      <c r="A4" s="28"/>
      <c r="B4" s="77"/>
      <c r="C4" s="568" t="s">
        <v>297</v>
      </c>
      <c r="D4" s="568"/>
      <c r="E4" s="568"/>
      <c r="F4" s="207"/>
      <c r="G4" s="568" t="s">
        <v>298</v>
      </c>
      <c r="H4" s="568"/>
      <c r="I4" s="568"/>
      <c r="J4" s="207"/>
      <c r="K4" s="568" t="s">
        <v>252</v>
      </c>
      <c r="L4" s="568"/>
      <c r="M4" s="568"/>
      <c r="N4" s="398"/>
      <c r="O4" s="568" t="s">
        <v>179</v>
      </c>
      <c r="P4" s="568"/>
      <c r="Q4" s="568"/>
      <c r="R4" s="568"/>
      <c r="S4" s="568"/>
      <c r="T4" s="568"/>
      <c r="U4" s="39"/>
      <c r="V4" s="568" t="s">
        <v>162</v>
      </c>
      <c r="W4" s="568"/>
      <c r="X4" s="568"/>
      <c r="Y4" s="568"/>
      <c r="Z4" s="568"/>
    </row>
    <row r="5" spans="1:27" x14ac:dyDescent="0.2">
      <c r="A5" s="101"/>
      <c r="B5" s="102"/>
      <c r="C5" s="173">
        <v>2021</v>
      </c>
      <c r="D5" s="175"/>
      <c r="E5" s="173">
        <v>2020</v>
      </c>
      <c r="F5" s="208"/>
      <c r="G5" s="173">
        <v>2021</v>
      </c>
      <c r="H5" s="175"/>
      <c r="I5" s="173">
        <v>2020</v>
      </c>
      <c r="J5" s="208"/>
      <c r="K5" s="173">
        <v>2021</v>
      </c>
      <c r="L5" s="175"/>
      <c r="M5" s="173">
        <v>2020</v>
      </c>
      <c r="N5" s="208"/>
      <c r="O5" s="173">
        <v>2020</v>
      </c>
      <c r="P5" s="175"/>
      <c r="Q5" s="173">
        <v>2019</v>
      </c>
      <c r="R5" s="208"/>
      <c r="S5" s="173">
        <v>2018</v>
      </c>
      <c r="T5" s="174"/>
      <c r="U5" s="103"/>
      <c r="V5" s="173">
        <v>2020</v>
      </c>
      <c r="W5" s="175"/>
      <c r="X5" s="173">
        <v>2019</v>
      </c>
      <c r="Y5" s="209"/>
      <c r="Z5" s="323">
        <v>2018</v>
      </c>
    </row>
    <row r="6" spans="1:27" x14ac:dyDescent="0.2">
      <c r="A6" s="83" t="s">
        <v>137</v>
      </c>
      <c r="B6" s="83"/>
      <c r="C6" s="78"/>
      <c r="D6" s="171"/>
      <c r="E6" s="78"/>
      <c r="F6" s="419"/>
      <c r="G6" s="78"/>
      <c r="H6" s="171"/>
      <c r="I6" s="78"/>
      <c r="J6" s="419"/>
      <c r="K6" s="78"/>
      <c r="L6" s="171"/>
      <c r="M6" s="78"/>
      <c r="N6" s="419"/>
      <c r="O6" s="78"/>
      <c r="P6" s="171"/>
      <c r="Q6" s="78"/>
      <c r="R6" s="78"/>
      <c r="S6" s="78"/>
      <c r="T6" s="78"/>
      <c r="U6" s="171"/>
      <c r="V6" s="78"/>
      <c r="W6" s="171"/>
      <c r="X6" s="171"/>
      <c r="Y6" s="78"/>
      <c r="Z6" s="322"/>
    </row>
    <row r="7" spans="1:27" x14ac:dyDescent="0.2">
      <c r="A7" s="83" t="s">
        <v>138</v>
      </c>
      <c r="B7" s="83"/>
      <c r="C7" s="204"/>
      <c r="D7" s="205"/>
      <c r="E7" s="204"/>
      <c r="F7" s="420"/>
      <c r="G7" s="204"/>
      <c r="H7" s="205"/>
      <c r="I7" s="204"/>
      <c r="J7" s="420"/>
      <c r="K7" s="204"/>
      <c r="L7" s="205"/>
      <c r="M7" s="204"/>
      <c r="N7" s="420"/>
      <c r="O7" s="204"/>
      <c r="P7" s="205"/>
      <c r="Q7" s="204"/>
      <c r="R7" s="204"/>
      <c r="S7" s="204"/>
      <c r="T7" s="204"/>
      <c r="U7" s="205"/>
      <c r="V7" s="204"/>
      <c r="W7" s="205"/>
      <c r="X7" s="205"/>
      <c r="Y7" s="204"/>
      <c r="Z7" s="116"/>
    </row>
    <row r="8" spans="1:27" x14ac:dyDescent="0.2">
      <c r="A8" s="180" t="s">
        <v>232</v>
      </c>
      <c r="B8" s="83"/>
      <c r="C8" s="1">
        <v>66</v>
      </c>
      <c r="D8" s="104"/>
      <c r="E8" s="1">
        <v>82.7</v>
      </c>
      <c r="F8" s="206"/>
      <c r="G8" s="1">
        <v>163.6</v>
      </c>
      <c r="H8" s="104"/>
      <c r="I8" s="1">
        <v>134.6</v>
      </c>
      <c r="J8" s="206"/>
      <c r="K8" s="1">
        <v>97.6</v>
      </c>
      <c r="L8" s="104"/>
      <c r="M8" s="1">
        <v>51.9</v>
      </c>
      <c r="N8" s="206"/>
      <c r="O8" s="1">
        <v>-26.1</v>
      </c>
      <c r="P8" s="104"/>
      <c r="Q8" s="1">
        <v>70.8</v>
      </c>
      <c r="R8" s="1"/>
      <c r="S8" s="1">
        <v>63</v>
      </c>
      <c r="T8" s="206"/>
      <c r="U8" s="104"/>
      <c r="V8" s="1">
        <v>192.6</v>
      </c>
      <c r="W8" s="104"/>
      <c r="X8" s="1">
        <v>439.1</v>
      </c>
      <c r="Y8" s="1"/>
      <c r="Z8" s="1">
        <v>278.8</v>
      </c>
      <c r="AA8" s="111"/>
    </row>
    <row r="9" spans="1:27" x14ac:dyDescent="0.2">
      <c r="A9" s="123" t="s">
        <v>139</v>
      </c>
      <c r="B9" s="119"/>
      <c r="C9" s="105"/>
      <c r="D9" s="104"/>
      <c r="E9" s="105"/>
      <c r="F9" s="106"/>
      <c r="G9" s="105"/>
      <c r="H9" s="104"/>
      <c r="I9" s="105"/>
      <c r="J9" s="106"/>
      <c r="K9" s="105"/>
      <c r="L9" s="104"/>
      <c r="M9" s="105"/>
      <c r="N9" s="106"/>
      <c r="O9" s="105"/>
      <c r="P9" s="104"/>
      <c r="Q9" s="105"/>
      <c r="R9" s="105"/>
      <c r="S9" s="105"/>
      <c r="T9" s="106"/>
      <c r="U9" s="104"/>
      <c r="V9" s="105"/>
      <c r="W9" s="104"/>
      <c r="X9" s="105"/>
      <c r="Y9" s="105"/>
      <c r="Z9" s="105"/>
      <c r="AA9" s="111"/>
    </row>
    <row r="10" spans="1:27" x14ac:dyDescent="0.2">
      <c r="A10" s="127" t="s">
        <v>163</v>
      </c>
      <c r="B10" s="119"/>
      <c r="C10" s="105">
        <v>90.8</v>
      </c>
      <c r="D10" s="105"/>
      <c r="E10" s="105">
        <v>88.5</v>
      </c>
      <c r="F10" s="106"/>
      <c r="G10" s="105">
        <v>178.1</v>
      </c>
      <c r="H10" s="105"/>
      <c r="I10" s="105">
        <v>160.69999999999999</v>
      </c>
      <c r="J10" s="106"/>
      <c r="K10" s="105">
        <v>87.3</v>
      </c>
      <c r="L10" s="105"/>
      <c r="M10" s="105">
        <v>72.2</v>
      </c>
      <c r="N10" s="106"/>
      <c r="O10" s="105">
        <v>89.3</v>
      </c>
      <c r="P10" s="105"/>
      <c r="Q10" s="105">
        <v>64.400000000000006</v>
      </c>
      <c r="R10" s="105"/>
      <c r="S10" s="105">
        <v>64.7</v>
      </c>
      <c r="T10" s="106"/>
      <c r="U10" s="106"/>
      <c r="V10" s="105">
        <v>353.9</v>
      </c>
      <c r="W10" s="106"/>
      <c r="X10" s="105">
        <v>254.3</v>
      </c>
      <c r="Y10" s="105"/>
      <c r="Z10" s="105">
        <v>245.8</v>
      </c>
      <c r="AA10" s="111"/>
    </row>
    <row r="11" spans="1:27" x14ac:dyDescent="0.2">
      <c r="A11" s="378" t="s">
        <v>195</v>
      </c>
      <c r="B11" s="119"/>
      <c r="C11" s="40">
        <v>0</v>
      </c>
      <c r="D11" s="105"/>
      <c r="E11" s="40">
        <v>0</v>
      </c>
      <c r="F11" s="439"/>
      <c r="G11" s="40">
        <v>0</v>
      </c>
      <c r="H11" s="105"/>
      <c r="I11" s="40">
        <v>0</v>
      </c>
      <c r="J11" s="439"/>
      <c r="K11" s="40">
        <v>0</v>
      </c>
      <c r="L11" s="105"/>
      <c r="M11" s="40">
        <v>0</v>
      </c>
      <c r="N11" s="106"/>
      <c r="O11" s="105">
        <v>117.9</v>
      </c>
      <c r="P11" s="105"/>
      <c r="Q11" s="40">
        <v>0</v>
      </c>
      <c r="R11" s="105"/>
      <c r="S11" s="40">
        <v>0</v>
      </c>
      <c r="T11" s="106"/>
      <c r="U11" s="106"/>
      <c r="V11" s="105">
        <v>117.9</v>
      </c>
      <c r="W11" s="106"/>
      <c r="X11" s="40">
        <v>0</v>
      </c>
      <c r="Y11" s="105">
        <v>0</v>
      </c>
      <c r="Z11" s="40">
        <v>0</v>
      </c>
      <c r="AA11" s="111"/>
    </row>
    <row r="12" spans="1:27" x14ac:dyDescent="0.2">
      <c r="A12" s="127" t="s">
        <v>164</v>
      </c>
      <c r="B12" s="119"/>
      <c r="C12" s="105">
        <v>31.6</v>
      </c>
      <c r="D12" s="105"/>
      <c r="E12" s="105">
        <v>29.6</v>
      </c>
      <c r="F12" s="106"/>
      <c r="G12" s="105">
        <v>62.4</v>
      </c>
      <c r="H12" s="105"/>
      <c r="I12" s="105">
        <v>58.8</v>
      </c>
      <c r="J12" s="106"/>
      <c r="K12" s="105">
        <v>30.8</v>
      </c>
      <c r="L12" s="105"/>
      <c r="M12" s="105">
        <v>29.3</v>
      </c>
      <c r="N12" s="106"/>
      <c r="O12" s="105">
        <v>29.9</v>
      </c>
      <c r="P12" s="105"/>
      <c r="Q12" s="105">
        <v>28.4</v>
      </c>
      <c r="R12" s="105"/>
      <c r="S12" s="40">
        <v>0</v>
      </c>
      <c r="T12" s="106"/>
      <c r="U12" s="106"/>
      <c r="V12" s="105">
        <v>120.1</v>
      </c>
      <c r="W12" s="106"/>
      <c r="X12" s="105">
        <v>111.8</v>
      </c>
      <c r="Y12" s="105"/>
      <c r="Z12" s="40">
        <v>0</v>
      </c>
      <c r="AA12" s="111"/>
    </row>
    <row r="13" spans="1:27" x14ac:dyDescent="0.2">
      <c r="A13" s="127" t="s">
        <v>165</v>
      </c>
      <c r="B13" s="119"/>
      <c r="C13" s="105">
        <v>11.6</v>
      </c>
      <c r="D13" s="105"/>
      <c r="E13" s="105">
        <v>10</v>
      </c>
      <c r="F13" s="106"/>
      <c r="G13" s="105">
        <v>23.5</v>
      </c>
      <c r="H13" s="105"/>
      <c r="I13" s="105">
        <v>18.899999999999999</v>
      </c>
      <c r="J13" s="106"/>
      <c r="K13" s="105">
        <v>11.9</v>
      </c>
      <c r="L13" s="105"/>
      <c r="M13" s="105">
        <v>8.9</v>
      </c>
      <c r="N13" s="106"/>
      <c r="O13" s="105">
        <v>11</v>
      </c>
      <c r="P13" s="105"/>
      <c r="Q13" s="105">
        <v>9.4</v>
      </c>
      <c r="R13" s="105"/>
      <c r="S13" s="105">
        <v>5.8</v>
      </c>
      <c r="T13" s="106"/>
      <c r="U13" s="106"/>
      <c r="V13" s="105">
        <v>40.5</v>
      </c>
      <c r="W13" s="106"/>
      <c r="X13" s="105">
        <v>38.4</v>
      </c>
      <c r="Y13" s="105"/>
      <c r="Z13" s="105">
        <v>20.2</v>
      </c>
      <c r="AA13" s="111"/>
    </row>
    <row r="14" spans="1:27" x14ac:dyDescent="0.2">
      <c r="A14" s="124" t="s">
        <v>140</v>
      </c>
      <c r="B14" s="119"/>
      <c r="C14" s="40">
        <v>0</v>
      </c>
      <c r="D14" s="105"/>
      <c r="E14" s="40">
        <v>0</v>
      </c>
      <c r="F14" s="439"/>
      <c r="G14" s="40">
        <v>0</v>
      </c>
      <c r="H14" s="105"/>
      <c r="I14" s="40">
        <v>0</v>
      </c>
      <c r="J14" s="439"/>
      <c r="K14" s="40">
        <v>0</v>
      </c>
      <c r="L14" s="105"/>
      <c r="M14" s="40">
        <v>0</v>
      </c>
      <c r="N14" s="106"/>
      <c r="O14" s="40">
        <v>0</v>
      </c>
      <c r="P14" s="105"/>
      <c r="Q14" s="40">
        <v>0</v>
      </c>
      <c r="R14" s="105"/>
      <c r="S14" s="105">
        <v>-7</v>
      </c>
      <c r="T14" s="106"/>
      <c r="U14" s="106"/>
      <c r="V14" s="40">
        <v>0</v>
      </c>
      <c r="W14" s="106"/>
      <c r="X14" s="40">
        <v>0</v>
      </c>
      <c r="Y14" s="105"/>
      <c r="Z14" s="105">
        <v>-23.6</v>
      </c>
      <c r="AA14" s="111"/>
    </row>
    <row r="15" spans="1:27" x14ac:dyDescent="0.2">
      <c r="A15" s="124" t="s">
        <v>166</v>
      </c>
      <c r="B15" s="119"/>
      <c r="C15" s="105">
        <v>-5</v>
      </c>
      <c r="D15" s="105"/>
      <c r="E15" s="105">
        <v>2.1</v>
      </c>
      <c r="F15" s="106"/>
      <c r="G15" s="105">
        <v>-20.5</v>
      </c>
      <c r="H15" s="105"/>
      <c r="I15" s="105">
        <v>22.9</v>
      </c>
      <c r="J15" s="106"/>
      <c r="K15" s="105">
        <v>-15.5</v>
      </c>
      <c r="L15" s="105"/>
      <c r="M15" s="105">
        <v>20.8</v>
      </c>
      <c r="N15" s="106"/>
      <c r="O15" s="105">
        <v>-5.4</v>
      </c>
      <c r="P15" s="105"/>
      <c r="Q15" s="105">
        <v>-6.3</v>
      </c>
      <c r="R15" s="105"/>
      <c r="S15" s="105">
        <v>5.4</v>
      </c>
      <c r="T15" s="106"/>
      <c r="U15" s="106"/>
      <c r="V15" s="105">
        <v>12.9</v>
      </c>
      <c r="W15" s="106"/>
      <c r="X15" s="105">
        <v>-20</v>
      </c>
      <c r="Y15" s="105"/>
      <c r="Z15" s="105">
        <v>-57.4</v>
      </c>
      <c r="AA15" s="111"/>
    </row>
    <row r="16" spans="1:27" x14ac:dyDescent="0.2">
      <c r="A16" s="124" t="s">
        <v>141</v>
      </c>
      <c r="B16" s="119"/>
      <c r="C16" s="105">
        <v>3.9</v>
      </c>
      <c r="D16" s="105"/>
      <c r="E16" s="105">
        <v>4.2</v>
      </c>
      <c r="F16" s="106"/>
      <c r="G16" s="105">
        <v>8.1</v>
      </c>
      <c r="H16" s="105"/>
      <c r="I16" s="105">
        <v>8.1</v>
      </c>
      <c r="J16" s="106"/>
      <c r="K16" s="105">
        <v>4.2</v>
      </c>
      <c r="L16" s="105"/>
      <c r="M16" s="105">
        <v>3.9</v>
      </c>
      <c r="N16" s="106"/>
      <c r="O16" s="105">
        <v>4.2</v>
      </c>
      <c r="P16" s="105"/>
      <c r="Q16" s="105">
        <v>4</v>
      </c>
      <c r="R16" s="105"/>
      <c r="S16" s="105">
        <v>2.7</v>
      </c>
      <c r="T16" s="106"/>
      <c r="U16" s="106"/>
      <c r="V16" s="105">
        <v>16.899999999999999</v>
      </c>
      <c r="W16" s="106"/>
      <c r="X16" s="105">
        <v>13.8</v>
      </c>
      <c r="Y16" s="105"/>
      <c r="Z16" s="105">
        <v>8.1</v>
      </c>
      <c r="AA16" s="111"/>
    </row>
    <row r="17" spans="1:27" x14ac:dyDescent="0.2">
      <c r="A17" s="124" t="s">
        <v>300</v>
      </c>
      <c r="B17" s="119"/>
      <c r="C17" s="105">
        <v>56.1</v>
      </c>
      <c r="D17" s="105"/>
      <c r="E17" s="40">
        <v>0</v>
      </c>
      <c r="F17" s="106"/>
      <c r="G17" s="105">
        <v>56.1</v>
      </c>
      <c r="H17" s="105"/>
      <c r="I17" s="40">
        <v>0</v>
      </c>
      <c r="J17" s="106"/>
      <c r="K17" s="40">
        <v>0</v>
      </c>
      <c r="L17" s="105"/>
      <c r="M17" s="40">
        <v>0</v>
      </c>
      <c r="N17" s="106"/>
      <c r="O17" s="40">
        <v>0</v>
      </c>
      <c r="P17" s="105"/>
      <c r="Q17" s="40">
        <v>0</v>
      </c>
      <c r="R17" s="105"/>
      <c r="S17" s="40">
        <v>0</v>
      </c>
      <c r="T17" s="106"/>
      <c r="U17" s="106"/>
      <c r="V17" s="40">
        <v>0</v>
      </c>
      <c r="W17" s="106"/>
      <c r="X17" s="40">
        <v>0</v>
      </c>
      <c r="Y17" s="105"/>
      <c r="Z17" s="40">
        <v>0</v>
      </c>
      <c r="AA17" s="111"/>
    </row>
    <row r="18" spans="1:27" x14ac:dyDescent="0.2">
      <c r="A18" s="124" t="s">
        <v>142</v>
      </c>
      <c r="B18" s="119"/>
      <c r="C18" s="105">
        <v>-4.7</v>
      </c>
      <c r="D18" s="105"/>
      <c r="E18" s="105">
        <v>2.2000000000000002</v>
      </c>
      <c r="F18" s="106"/>
      <c r="G18" s="105">
        <v>2</v>
      </c>
      <c r="H18" s="105"/>
      <c r="I18" s="105">
        <v>2</v>
      </c>
      <c r="J18" s="106"/>
      <c r="K18" s="105">
        <v>7.8</v>
      </c>
      <c r="L18" s="105"/>
      <c r="M18" s="105">
        <v>-0.3</v>
      </c>
      <c r="N18" s="106"/>
      <c r="O18" s="105">
        <v>0.7</v>
      </c>
      <c r="P18" s="105"/>
      <c r="Q18" s="105">
        <v>0.3</v>
      </c>
      <c r="R18" s="105"/>
      <c r="S18" s="105">
        <v>2.2999999999999998</v>
      </c>
      <c r="T18" s="106"/>
      <c r="U18" s="106"/>
      <c r="V18" s="105">
        <v>6.1</v>
      </c>
      <c r="W18" s="106"/>
      <c r="X18" s="105">
        <v>1.5</v>
      </c>
      <c r="Y18" s="105"/>
      <c r="Z18" s="105">
        <v>-0.5</v>
      </c>
      <c r="AA18" s="111"/>
    </row>
    <row r="19" spans="1:27" x14ac:dyDescent="0.2">
      <c r="A19" s="123" t="s">
        <v>167</v>
      </c>
      <c r="B19" s="119"/>
      <c r="C19" s="105">
        <v>-34.9</v>
      </c>
      <c r="D19" s="105"/>
      <c r="E19" s="105">
        <v>-60.6</v>
      </c>
      <c r="F19" s="106"/>
      <c r="G19" s="105">
        <v>-77.3</v>
      </c>
      <c r="H19" s="105"/>
      <c r="I19" s="105">
        <v>-116.6</v>
      </c>
      <c r="J19" s="106"/>
      <c r="K19" s="105">
        <v>-43.3</v>
      </c>
      <c r="L19" s="105"/>
      <c r="M19" s="105">
        <v>-56</v>
      </c>
      <c r="N19" s="106"/>
      <c r="O19" s="105">
        <v>-9.9</v>
      </c>
      <c r="P19" s="105"/>
      <c r="Q19" s="105">
        <v>-33.200000000000003</v>
      </c>
      <c r="R19" s="105"/>
      <c r="S19" s="105">
        <v>32.299999999999997</v>
      </c>
      <c r="T19" s="106"/>
      <c r="U19" s="106"/>
      <c r="V19" s="105">
        <v>-166.7</v>
      </c>
      <c r="W19" s="106"/>
      <c r="X19" s="105">
        <v>-55.9</v>
      </c>
      <c r="Y19" s="105"/>
      <c r="Z19" s="105">
        <v>53.7</v>
      </c>
      <c r="AA19" s="111"/>
    </row>
    <row r="20" spans="1:27" ht="15.75" x14ac:dyDescent="0.2">
      <c r="A20" s="119" t="s">
        <v>168</v>
      </c>
      <c r="B20" s="125"/>
      <c r="C20" s="181">
        <v>215.4</v>
      </c>
      <c r="D20" s="182"/>
      <c r="E20" s="181">
        <v>158.69999999999999</v>
      </c>
      <c r="F20" s="183"/>
      <c r="G20" s="181">
        <v>396</v>
      </c>
      <c r="H20" s="182"/>
      <c r="I20" s="181">
        <v>289.39999999999998</v>
      </c>
      <c r="J20" s="183"/>
      <c r="K20" s="181">
        <v>180.8</v>
      </c>
      <c r="L20" s="182"/>
      <c r="M20" s="181">
        <v>130.69999999999999</v>
      </c>
      <c r="N20" s="183"/>
      <c r="O20" s="181">
        <v>211.6</v>
      </c>
      <c r="P20" s="182"/>
      <c r="Q20" s="181">
        <v>137.80000000000001</v>
      </c>
      <c r="R20" s="183"/>
      <c r="S20" s="181">
        <v>169.2</v>
      </c>
      <c r="T20" s="183"/>
      <c r="U20" s="182"/>
      <c r="V20" s="181">
        <v>694.2</v>
      </c>
      <c r="W20" s="182"/>
      <c r="X20" s="181">
        <v>783</v>
      </c>
      <c r="Y20" s="183"/>
      <c r="Z20" s="181">
        <v>525.10000000000014</v>
      </c>
      <c r="AA20" s="111"/>
    </row>
    <row r="21" spans="1:27" x14ac:dyDescent="0.2">
      <c r="A21" s="119"/>
      <c r="B21" s="125"/>
      <c r="C21" s="106"/>
      <c r="D21" s="104"/>
      <c r="E21" s="106"/>
      <c r="F21" s="106"/>
      <c r="G21" s="106"/>
      <c r="H21" s="104"/>
      <c r="I21" s="106"/>
      <c r="J21" s="106"/>
      <c r="K21" s="106"/>
      <c r="L21" s="104"/>
      <c r="M21" s="106"/>
      <c r="N21" s="106"/>
      <c r="O21" s="106"/>
      <c r="P21" s="104"/>
      <c r="Q21" s="106"/>
      <c r="R21" s="106"/>
      <c r="S21" s="106"/>
      <c r="T21" s="106"/>
      <c r="U21" s="104"/>
      <c r="V21" s="106"/>
      <c r="W21" s="104"/>
      <c r="X21" s="106"/>
      <c r="Y21" s="106"/>
      <c r="Z21" s="106"/>
      <c r="AA21" s="111"/>
    </row>
    <row r="22" spans="1:27" x14ac:dyDescent="0.2">
      <c r="A22" s="119" t="s">
        <v>151</v>
      </c>
      <c r="B22" s="119"/>
      <c r="C22" s="105"/>
      <c r="D22" s="104"/>
      <c r="E22" s="105"/>
      <c r="F22" s="106"/>
      <c r="G22" s="105"/>
      <c r="H22" s="104"/>
      <c r="I22" s="105"/>
      <c r="J22" s="106"/>
      <c r="K22" s="105"/>
      <c r="L22" s="104"/>
      <c r="M22" s="105"/>
      <c r="N22" s="106"/>
      <c r="O22" s="105"/>
      <c r="P22" s="104"/>
      <c r="Q22" s="105"/>
      <c r="R22" s="105"/>
      <c r="S22" s="105"/>
      <c r="T22" s="106"/>
      <c r="U22" s="104"/>
      <c r="V22" s="105"/>
      <c r="W22" s="104"/>
      <c r="X22" s="105"/>
      <c r="Y22" s="105"/>
      <c r="Z22" s="105"/>
      <c r="AA22" s="111"/>
    </row>
    <row r="23" spans="1:27" x14ac:dyDescent="0.2">
      <c r="A23" s="123" t="s">
        <v>169</v>
      </c>
      <c r="B23" s="125"/>
      <c r="C23" s="105">
        <v>-249.9</v>
      </c>
      <c r="D23" s="106"/>
      <c r="E23" s="105">
        <v>-203.9</v>
      </c>
      <c r="F23" s="106"/>
      <c r="G23" s="105">
        <v>-257.3</v>
      </c>
      <c r="H23" s="106"/>
      <c r="I23" s="105">
        <v>-453.1</v>
      </c>
      <c r="J23" s="106"/>
      <c r="K23" s="105">
        <v>-8</v>
      </c>
      <c r="L23" s="106"/>
      <c r="M23" s="105">
        <v>-248.8</v>
      </c>
      <c r="N23" s="106"/>
      <c r="O23" s="105">
        <v>-175.8</v>
      </c>
      <c r="P23" s="106"/>
      <c r="Q23" s="105">
        <v>-322</v>
      </c>
      <c r="R23" s="105"/>
      <c r="S23" s="105">
        <v>-12.2</v>
      </c>
      <c r="T23" s="106"/>
      <c r="U23" s="106"/>
      <c r="V23" s="105">
        <v>-783.5</v>
      </c>
      <c r="W23" s="106"/>
      <c r="X23" s="105">
        <v>-332.5</v>
      </c>
      <c r="Y23" s="105"/>
      <c r="Z23" s="105">
        <v>-319.2</v>
      </c>
      <c r="AA23" s="111"/>
    </row>
    <row r="24" spans="1:27" x14ac:dyDescent="0.2">
      <c r="A24" s="123" t="s">
        <v>101</v>
      </c>
      <c r="B24" s="119"/>
      <c r="C24" s="40">
        <v>0</v>
      </c>
      <c r="D24" s="106"/>
      <c r="E24" s="40">
        <v>0</v>
      </c>
      <c r="F24" s="106"/>
      <c r="G24" s="40">
        <v>0</v>
      </c>
      <c r="H24" s="106"/>
      <c r="I24" s="40">
        <v>0</v>
      </c>
      <c r="J24" s="106"/>
      <c r="K24" s="40">
        <v>0</v>
      </c>
      <c r="L24" s="106"/>
      <c r="M24" s="105">
        <v>-0.8</v>
      </c>
      <c r="N24" s="106"/>
      <c r="O24" s="40">
        <v>0</v>
      </c>
      <c r="P24" s="106"/>
      <c r="Q24" s="40">
        <v>0</v>
      </c>
      <c r="R24" s="105"/>
      <c r="S24" s="40">
        <v>0</v>
      </c>
      <c r="T24" s="106"/>
      <c r="U24" s="106"/>
      <c r="V24" s="40">
        <v>0</v>
      </c>
      <c r="W24" s="106"/>
      <c r="X24" s="105">
        <v>2.5</v>
      </c>
      <c r="Y24" s="105"/>
      <c r="Z24" s="105">
        <v>-2.4</v>
      </c>
      <c r="AA24" s="111"/>
    </row>
    <row r="25" spans="1:27" x14ac:dyDescent="0.2">
      <c r="A25" s="123" t="s">
        <v>152</v>
      </c>
      <c r="B25" s="119"/>
      <c r="C25" s="105">
        <v>-272.60000000000002</v>
      </c>
      <c r="D25" s="106"/>
      <c r="E25" s="40">
        <v>0</v>
      </c>
      <c r="F25" s="439"/>
      <c r="G25" s="177">
        <v>-464.7</v>
      </c>
      <c r="H25" s="106"/>
      <c r="I25" s="177">
        <v>-35.799999999999997</v>
      </c>
      <c r="J25" s="439"/>
      <c r="K25" s="105">
        <v>-191.9</v>
      </c>
      <c r="L25" s="106"/>
      <c r="M25" s="40">
        <v>0</v>
      </c>
      <c r="N25" s="106"/>
      <c r="O25" s="105">
        <v>-42</v>
      </c>
      <c r="P25" s="106"/>
      <c r="Q25" s="105">
        <v>-6.3</v>
      </c>
      <c r="R25" s="105"/>
      <c r="S25" s="40">
        <v>0</v>
      </c>
      <c r="T25" s="106"/>
      <c r="U25" s="106"/>
      <c r="V25" s="105">
        <v>-82.2</v>
      </c>
      <c r="W25" s="106"/>
      <c r="X25" s="105">
        <v>-13</v>
      </c>
      <c r="Y25" s="105"/>
      <c r="Z25" s="40">
        <v>0</v>
      </c>
      <c r="AA25" s="111"/>
    </row>
    <row r="26" spans="1:27" ht="12" customHeight="1" x14ac:dyDescent="0.2">
      <c r="A26" s="123" t="s">
        <v>170</v>
      </c>
      <c r="B26" s="119"/>
      <c r="C26" s="105">
        <v>-8.1</v>
      </c>
      <c r="D26" s="106"/>
      <c r="E26" s="105">
        <v>-5.3</v>
      </c>
      <c r="F26" s="106"/>
      <c r="G26" s="105">
        <v>-13.4</v>
      </c>
      <c r="H26" s="106"/>
      <c r="I26" s="105">
        <v>-8.1</v>
      </c>
      <c r="J26" s="106"/>
      <c r="K26" s="105">
        <v>-5.3</v>
      </c>
      <c r="L26" s="106"/>
      <c r="M26" s="105">
        <v>-2.8</v>
      </c>
      <c r="N26" s="106"/>
      <c r="O26" s="105">
        <v>-8.3000000000000007</v>
      </c>
      <c r="P26" s="106"/>
      <c r="Q26" s="105">
        <v>-4.7</v>
      </c>
      <c r="R26" s="105"/>
      <c r="S26" s="105">
        <v>-10.3</v>
      </c>
      <c r="T26" s="106"/>
      <c r="U26" s="106"/>
      <c r="V26" s="105">
        <v>-21.8</v>
      </c>
      <c r="W26" s="106"/>
      <c r="X26" s="105">
        <v>-126.8</v>
      </c>
      <c r="Y26" s="105"/>
      <c r="Z26" s="105">
        <v>-41.3</v>
      </c>
      <c r="AA26" s="111"/>
    </row>
    <row r="27" spans="1:27" ht="25.5" x14ac:dyDescent="0.2">
      <c r="A27" s="123" t="s">
        <v>171</v>
      </c>
      <c r="B27" s="119"/>
      <c r="C27" s="40">
        <v>0</v>
      </c>
      <c r="D27" s="106"/>
      <c r="E27" s="40">
        <v>0</v>
      </c>
      <c r="F27" s="106"/>
      <c r="G27" s="40">
        <v>0</v>
      </c>
      <c r="H27" s="106"/>
      <c r="I27" s="177">
        <v>50.6</v>
      </c>
      <c r="J27" s="106"/>
      <c r="K27" s="40">
        <v>0</v>
      </c>
      <c r="L27" s="106"/>
      <c r="M27" s="105">
        <v>50.6</v>
      </c>
      <c r="N27" s="106"/>
      <c r="O27" s="40">
        <v>0</v>
      </c>
      <c r="P27" s="106"/>
      <c r="Q27" s="40">
        <v>0</v>
      </c>
      <c r="R27" s="105"/>
      <c r="S27" s="40">
        <v>0</v>
      </c>
      <c r="T27" s="106"/>
      <c r="U27" s="106"/>
      <c r="V27" s="105">
        <v>50.6</v>
      </c>
      <c r="W27" s="106"/>
      <c r="X27" s="40">
        <v>0</v>
      </c>
      <c r="Y27" s="105"/>
      <c r="Z27" s="40">
        <v>0</v>
      </c>
      <c r="AA27" s="111"/>
    </row>
    <row r="28" spans="1:27" x14ac:dyDescent="0.2">
      <c r="A28" s="123" t="s">
        <v>153</v>
      </c>
      <c r="B28" s="119"/>
      <c r="C28" s="40">
        <v>0</v>
      </c>
      <c r="D28" s="106"/>
      <c r="E28" s="40">
        <v>0</v>
      </c>
      <c r="F28" s="439"/>
      <c r="G28" s="40">
        <v>0</v>
      </c>
      <c r="H28" s="106"/>
      <c r="I28" s="40">
        <v>0</v>
      </c>
      <c r="J28" s="439"/>
      <c r="K28" s="40">
        <v>0</v>
      </c>
      <c r="L28" s="106"/>
      <c r="M28" s="40">
        <v>0</v>
      </c>
      <c r="N28" s="106"/>
      <c r="O28" s="40">
        <v>0</v>
      </c>
      <c r="P28" s="106"/>
      <c r="Q28" s="40">
        <v>0</v>
      </c>
      <c r="R28" s="105"/>
      <c r="S28" s="40">
        <v>0</v>
      </c>
      <c r="T28" s="106"/>
      <c r="U28" s="106"/>
      <c r="V28" s="40">
        <v>0</v>
      </c>
      <c r="W28" s="106"/>
      <c r="X28" s="40">
        <v>0</v>
      </c>
      <c r="Y28" s="105"/>
      <c r="Z28" s="105">
        <v>-333.6</v>
      </c>
      <c r="AA28" s="111"/>
    </row>
    <row r="29" spans="1:27" x14ac:dyDescent="0.2">
      <c r="A29" s="123" t="s">
        <v>154</v>
      </c>
      <c r="B29" s="119"/>
      <c r="C29" s="40">
        <v>0</v>
      </c>
      <c r="D29" s="106"/>
      <c r="E29" s="40">
        <v>0</v>
      </c>
      <c r="F29" s="439"/>
      <c r="G29" s="40">
        <v>0</v>
      </c>
      <c r="H29" s="106"/>
      <c r="I29" s="40">
        <v>0</v>
      </c>
      <c r="J29" s="439"/>
      <c r="K29" s="40">
        <v>0</v>
      </c>
      <c r="L29" s="106"/>
      <c r="M29" s="40">
        <v>0</v>
      </c>
      <c r="N29" s="106"/>
      <c r="O29" s="40">
        <v>0</v>
      </c>
      <c r="P29" s="106"/>
      <c r="Q29" s="40">
        <v>0</v>
      </c>
      <c r="R29" s="105"/>
      <c r="S29" s="40">
        <v>0</v>
      </c>
      <c r="T29" s="106"/>
      <c r="U29" s="106"/>
      <c r="V29" s="40">
        <v>0</v>
      </c>
      <c r="W29" s="106"/>
      <c r="X29" s="40">
        <v>0</v>
      </c>
      <c r="Y29" s="105"/>
      <c r="Z29" s="105">
        <v>70.099999999999994</v>
      </c>
      <c r="AA29" s="111"/>
    </row>
    <row r="30" spans="1:27" x14ac:dyDescent="0.2">
      <c r="A30" s="123" t="s">
        <v>172</v>
      </c>
      <c r="B30" s="119"/>
      <c r="C30" s="105">
        <v>-3.2</v>
      </c>
      <c r="D30" s="106"/>
      <c r="E30" s="177">
        <v>-4.5999999999999996</v>
      </c>
      <c r="F30" s="439"/>
      <c r="G30" s="105">
        <v>-9.1999999999999993</v>
      </c>
      <c r="H30" s="106"/>
      <c r="I30" s="177">
        <v>-4.5999999999999996</v>
      </c>
      <c r="J30" s="439"/>
      <c r="K30" s="105">
        <v>-6</v>
      </c>
      <c r="L30" s="106"/>
      <c r="M30" s="40">
        <v>0</v>
      </c>
      <c r="N30" s="106"/>
      <c r="O30" s="105">
        <v>-7.2</v>
      </c>
      <c r="P30" s="106"/>
      <c r="Q30" s="40">
        <v>0</v>
      </c>
      <c r="R30" s="105"/>
      <c r="S30" s="40">
        <v>0</v>
      </c>
      <c r="T30" s="106"/>
      <c r="U30" s="106"/>
      <c r="V30" s="105">
        <v>-18.7</v>
      </c>
      <c r="W30" s="106"/>
      <c r="X30" s="40">
        <v>0</v>
      </c>
      <c r="Y30" s="105"/>
      <c r="Z30" s="40">
        <v>0</v>
      </c>
      <c r="AA30" s="111"/>
    </row>
    <row r="31" spans="1:27" x14ac:dyDescent="0.2">
      <c r="A31" s="123" t="s">
        <v>228</v>
      </c>
      <c r="B31" s="119"/>
      <c r="C31" s="105">
        <v>6.4</v>
      </c>
      <c r="D31" s="106"/>
      <c r="E31" s="40">
        <v>0</v>
      </c>
      <c r="F31" s="439"/>
      <c r="G31" s="105">
        <v>13.3</v>
      </c>
      <c r="H31" s="106"/>
      <c r="I31" s="40">
        <v>0</v>
      </c>
      <c r="J31" s="439"/>
      <c r="K31" s="105">
        <v>6.9</v>
      </c>
      <c r="L31" s="106"/>
      <c r="M31" s="40">
        <v>0</v>
      </c>
      <c r="N31" s="106"/>
      <c r="O31" s="105">
        <v>7.9</v>
      </c>
      <c r="P31" s="106"/>
      <c r="Q31" s="40">
        <v>0</v>
      </c>
      <c r="R31" s="105"/>
      <c r="S31" s="40">
        <v>0</v>
      </c>
      <c r="T31" s="106"/>
      <c r="U31" s="106"/>
      <c r="V31" s="105">
        <v>11.1</v>
      </c>
      <c r="W31" s="106"/>
      <c r="X31" s="40">
        <v>0</v>
      </c>
      <c r="Y31" s="105"/>
      <c r="Z31" s="40">
        <v>0</v>
      </c>
      <c r="AA31" s="111"/>
    </row>
    <row r="32" spans="1:27" x14ac:dyDescent="0.2">
      <c r="A32" s="123" t="s">
        <v>403</v>
      </c>
      <c r="B32" s="119"/>
      <c r="C32" s="105">
        <v>-122.5</v>
      </c>
      <c r="D32" s="106"/>
      <c r="E32" s="105">
        <v>-7.8</v>
      </c>
      <c r="F32" s="106"/>
      <c r="G32" s="105">
        <v>-119.9</v>
      </c>
      <c r="H32" s="106"/>
      <c r="I32" s="105">
        <v>-9.6</v>
      </c>
      <c r="J32" s="106"/>
      <c r="K32" s="105">
        <v>3</v>
      </c>
      <c r="L32" s="106"/>
      <c r="M32" s="105">
        <v>-37.299999999999997</v>
      </c>
      <c r="N32" s="106"/>
      <c r="O32" s="105">
        <v>-3.6</v>
      </c>
      <c r="P32" s="106"/>
      <c r="Q32" s="105">
        <v>0.3</v>
      </c>
      <c r="R32" s="105"/>
      <c r="S32" s="105">
        <v>-3.4</v>
      </c>
      <c r="T32" s="106"/>
      <c r="U32" s="106"/>
      <c r="V32" s="105">
        <v>-15.4</v>
      </c>
      <c r="W32" s="106"/>
      <c r="X32" s="105">
        <v>-5.8</v>
      </c>
      <c r="Y32" s="105"/>
      <c r="Z32" s="105">
        <v>-1</v>
      </c>
      <c r="AA32" s="111"/>
    </row>
    <row r="33" spans="1:27" x14ac:dyDescent="0.2">
      <c r="A33" s="119" t="s">
        <v>155</v>
      </c>
      <c r="B33" s="119"/>
      <c r="C33" s="181">
        <v>-649.9</v>
      </c>
      <c r="D33" s="183"/>
      <c r="E33" s="181">
        <v>-221.6</v>
      </c>
      <c r="F33" s="183"/>
      <c r="G33" s="181">
        <v>-851.2</v>
      </c>
      <c r="H33" s="183">
        <v>0</v>
      </c>
      <c r="I33" s="181">
        <v>-460.6</v>
      </c>
      <c r="J33" s="183"/>
      <c r="K33" s="181">
        <v>-201.3</v>
      </c>
      <c r="L33" s="183">
        <v>0</v>
      </c>
      <c r="M33" s="181">
        <v>-239.1</v>
      </c>
      <c r="N33" s="183"/>
      <c r="O33" s="181">
        <v>-229</v>
      </c>
      <c r="P33" s="183">
        <v>0</v>
      </c>
      <c r="Q33" s="181">
        <v>-332.7</v>
      </c>
      <c r="R33" s="183"/>
      <c r="S33" s="181">
        <v>-25.9</v>
      </c>
      <c r="T33" s="183"/>
      <c r="U33" s="182"/>
      <c r="V33" s="181">
        <v>-859.9</v>
      </c>
      <c r="W33" s="182"/>
      <c r="X33" s="181">
        <v>-475.6</v>
      </c>
      <c r="Y33" s="183"/>
      <c r="Z33" s="181">
        <v>-627.4</v>
      </c>
      <c r="AA33" s="121"/>
    </row>
    <row r="34" spans="1:27" x14ac:dyDescent="0.2">
      <c r="A34" s="192"/>
      <c r="B34" s="119"/>
      <c r="C34" s="105"/>
      <c r="D34" s="104"/>
      <c r="E34" s="105"/>
      <c r="F34" s="106"/>
      <c r="G34" s="105"/>
      <c r="H34" s="104"/>
      <c r="I34" s="105"/>
      <c r="J34" s="106"/>
      <c r="K34" s="105"/>
      <c r="L34" s="104"/>
      <c r="M34" s="105"/>
      <c r="N34" s="106"/>
      <c r="O34" s="105"/>
      <c r="P34" s="104"/>
      <c r="Q34" s="105"/>
      <c r="R34" s="105"/>
      <c r="S34" s="105"/>
      <c r="T34" s="106"/>
      <c r="U34" s="104"/>
      <c r="V34" s="105"/>
      <c r="W34" s="104"/>
      <c r="X34" s="105"/>
      <c r="Y34" s="105"/>
      <c r="Z34" s="105"/>
      <c r="AA34" s="111"/>
    </row>
    <row r="35" spans="1:27" x14ac:dyDescent="0.2">
      <c r="A35" s="119" t="s">
        <v>143</v>
      </c>
      <c r="B35" s="119"/>
      <c r="C35" s="105"/>
      <c r="D35" s="104"/>
      <c r="E35" s="105"/>
      <c r="F35" s="106"/>
      <c r="G35" s="105"/>
      <c r="H35" s="104"/>
      <c r="I35" s="105"/>
      <c r="J35" s="106"/>
      <c r="K35" s="105"/>
      <c r="L35" s="104"/>
      <c r="M35" s="105"/>
      <c r="N35" s="106"/>
      <c r="O35" s="105"/>
      <c r="P35" s="104"/>
      <c r="Q35" s="105"/>
      <c r="R35" s="105"/>
      <c r="S35" s="105"/>
      <c r="T35" s="106"/>
      <c r="U35" s="104"/>
      <c r="V35" s="105"/>
      <c r="W35" s="104"/>
      <c r="X35" s="105"/>
      <c r="Y35" s="105"/>
      <c r="Z35" s="105"/>
      <c r="AA35" s="111"/>
    </row>
    <row r="36" spans="1:27" ht="25.5" x14ac:dyDescent="0.2">
      <c r="A36" s="123" t="s">
        <v>173</v>
      </c>
      <c r="B36" s="119"/>
      <c r="C36" s="105">
        <v>-542.6</v>
      </c>
      <c r="D36" s="106"/>
      <c r="E36" s="105">
        <v>-132.69999999999999</v>
      </c>
      <c r="F36" s="106"/>
      <c r="G36" s="105">
        <v>-972.8</v>
      </c>
      <c r="H36" s="106"/>
      <c r="I36" s="105">
        <v>-791.3</v>
      </c>
      <c r="J36" s="106"/>
      <c r="K36" s="105">
        <v>-430.4</v>
      </c>
      <c r="L36" s="106"/>
      <c r="M36" s="105">
        <v>-658.6</v>
      </c>
      <c r="N36" s="106"/>
      <c r="O36" s="105">
        <v>-171.1</v>
      </c>
      <c r="P36" s="106"/>
      <c r="Q36" s="105">
        <v>-326.7</v>
      </c>
      <c r="R36" s="105"/>
      <c r="S36" s="105">
        <v>-221.6</v>
      </c>
      <c r="T36" s="106"/>
      <c r="U36" s="106"/>
      <c r="V36" s="105">
        <v>-1122.2</v>
      </c>
      <c r="W36" s="106"/>
      <c r="X36" s="105">
        <v>-1961.9</v>
      </c>
      <c r="Y36" s="105"/>
      <c r="Z36" s="105">
        <v>-535.29999999999995</v>
      </c>
      <c r="AA36" s="111"/>
    </row>
    <row r="37" spans="1:27" ht="25.5" x14ac:dyDescent="0.2">
      <c r="A37" s="123" t="s">
        <v>174</v>
      </c>
      <c r="B37" s="119"/>
      <c r="C37" s="105">
        <v>1304.5</v>
      </c>
      <c r="D37" s="106"/>
      <c r="E37" s="105">
        <v>238.2</v>
      </c>
      <c r="F37" s="106"/>
      <c r="G37" s="105">
        <v>1839</v>
      </c>
      <c r="H37" s="106"/>
      <c r="I37" s="105">
        <v>1036.9000000000001</v>
      </c>
      <c r="J37" s="106"/>
      <c r="K37" s="105">
        <v>534.5</v>
      </c>
      <c r="L37" s="106"/>
      <c r="M37" s="105">
        <v>798.8</v>
      </c>
      <c r="N37" s="106"/>
      <c r="O37" s="105">
        <v>158.39999999999986</v>
      </c>
      <c r="P37" s="106"/>
      <c r="Q37" s="105">
        <v>492.4</v>
      </c>
      <c r="R37" s="105"/>
      <c r="S37" s="105">
        <v>82.6</v>
      </c>
      <c r="T37" s="106"/>
      <c r="U37" s="106"/>
      <c r="V37" s="105">
        <v>1383.5</v>
      </c>
      <c r="W37" s="106"/>
      <c r="X37" s="105">
        <v>1227.3</v>
      </c>
      <c r="Y37" s="105"/>
      <c r="Z37" s="105">
        <v>372.6</v>
      </c>
      <c r="AA37" s="111"/>
    </row>
    <row r="38" spans="1:27" x14ac:dyDescent="0.2">
      <c r="A38" s="180" t="s">
        <v>227</v>
      </c>
      <c r="B38" s="119"/>
      <c r="C38" s="40">
        <v>0</v>
      </c>
      <c r="D38" s="106"/>
      <c r="E38" s="40">
        <v>0</v>
      </c>
      <c r="F38" s="439"/>
      <c r="G38" s="40">
        <v>0</v>
      </c>
      <c r="H38" s="106"/>
      <c r="I38" s="40">
        <v>0</v>
      </c>
      <c r="J38" s="439"/>
      <c r="K38" s="40">
        <v>0</v>
      </c>
      <c r="L38" s="106"/>
      <c r="M38" s="40">
        <v>0</v>
      </c>
      <c r="N38" s="106"/>
      <c r="O38" s="105">
        <v>201.3</v>
      </c>
      <c r="P38" s="106"/>
      <c r="Q38" s="40">
        <v>0</v>
      </c>
      <c r="R38" s="105"/>
      <c r="S38" s="40">
        <v>0</v>
      </c>
      <c r="T38" s="106"/>
      <c r="U38" s="106"/>
      <c r="V38" s="105">
        <v>201.3</v>
      </c>
      <c r="W38" s="106"/>
      <c r="X38" s="40">
        <v>0</v>
      </c>
      <c r="Y38" s="105"/>
      <c r="Z38" s="40">
        <v>0</v>
      </c>
      <c r="AA38" s="111"/>
    </row>
    <row r="39" spans="1:27" x14ac:dyDescent="0.2">
      <c r="A39" s="123" t="s">
        <v>180</v>
      </c>
      <c r="B39" s="119"/>
      <c r="C39" s="40">
        <v>0</v>
      </c>
      <c r="D39" s="106"/>
      <c r="E39" s="40">
        <v>0</v>
      </c>
      <c r="F39" s="439"/>
      <c r="G39" s="40">
        <v>0</v>
      </c>
      <c r="H39" s="106"/>
      <c r="I39" s="40">
        <v>0</v>
      </c>
      <c r="J39" s="439"/>
      <c r="K39" s="40">
        <v>0</v>
      </c>
      <c r="L39" s="106"/>
      <c r="M39" s="40">
        <v>0</v>
      </c>
      <c r="N39" s="106"/>
      <c r="O39" s="105">
        <v>-15.5</v>
      </c>
      <c r="P39" s="106"/>
      <c r="Q39" s="40">
        <v>0</v>
      </c>
      <c r="R39" s="105"/>
      <c r="S39" s="40">
        <v>0</v>
      </c>
      <c r="T39" s="106"/>
      <c r="U39" s="106"/>
      <c r="V39" s="105">
        <v>-15.5</v>
      </c>
      <c r="W39" s="106"/>
      <c r="X39" s="40">
        <v>0</v>
      </c>
      <c r="Y39" s="105"/>
      <c r="Z39" s="40">
        <v>0</v>
      </c>
      <c r="AA39" s="111"/>
    </row>
    <row r="40" spans="1:27" x14ac:dyDescent="0.2">
      <c r="A40" s="123" t="s">
        <v>144</v>
      </c>
      <c r="B40" s="119"/>
      <c r="C40" s="40">
        <v>0</v>
      </c>
      <c r="D40" s="106"/>
      <c r="E40" s="40">
        <v>0</v>
      </c>
      <c r="F40" s="439"/>
      <c r="G40" s="40">
        <v>0</v>
      </c>
      <c r="H40" s="106"/>
      <c r="I40" s="40">
        <v>0</v>
      </c>
      <c r="J40" s="439"/>
      <c r="K40" s="40">
        <v>0</v>
      </c>
      <c r="L40" s="106"/>
      <c r="M40" s="40">
        <v>0</v>
      </c>
      <c r="N40" s="106"/>
      <c r="O40" s="40">
        <v>0</v>
      </c>
      <c r="P40" s="106"/>
      <c r="Q40" s="40">
        <v>0</v>
      </c>
      <c r="R40" s="105"/>
      <c r="S40" s="40">
        <v>0</v>
      </c>
      <c r="T40" s="106"/>
      <c r="U40" s="106"/>
      <c r="V40" s="40">
        <v>0</v>
      </c>
      <c r="W40" s="106"/>
      <c r="X40" s="40">
        <v>0</v>
      </c>
      <c r="Y40" s="105"/>
      <c r="Z40" s="105">
        <v>144.4</v>
      </c>
      <c r="AA40" s="111"/>
    </row>
    <row r="41" spans="1:27" x14ac:dyDescent="0.2">
      <c r="A41" s="123" t="s">
        <v>290</v>
      </c>
      <c r="B41" s="119"/>
      <c r="C41" s="40">
        <v>0</v>
      </c>
      <c r="D41" s="106"/>
      <c r="E41" s="40">
        <v>0</v>
      </c>
      <c r="F41" s="440"/>
      <c r="G41" s="40">
        <v>0</v>
      </c>
      <c r="H41" s="106"/>
      <c r="I41" s="40">
        <v>0</v>
      </c>
      <c r="J41" s="440"/>
      <c r="K41" s="40">
        <v>0</v>
      </c>
      <c r="L41" s="106"/>
      <c r="M41" s="177">
        <v>100</v>
      </c>
      <c r="N41" s="106"/>
      <c r="O41" s="40">
        <v>0</v>
      </c>
      <c r="P41" s="106"/>
      <c r="Q41" s="40">
        <v>0</v>
      </c>
      <c r="R41" s="105"/>
      <c r="S41" s="40">
        <v>0</v>
      </c>
      <c r="T41" s="106"/>
      <c r="U41" s="106"/>
      <c r="V41" s="105">
        <v>100</v>
      </c>
      <c r="W41" s="106"/>
      <c r="X41" s="105">
        <v>250</v>
      </c>
      <c r="Y41" s="105"/>
      <c r="Z41" s="105">
        <v>250</v>
      </c>
      <c r="AA41" s="111"/>
    </row>
    <row r="42" spans="1:27" x14ac:dyDescent="0.2">
      <c r="A42" s="123" t="s">
        <v>146</v>
      </c>
      <c r="B42" s="119"/>
      <c r="C42" s="40">
        <v>0</v>
      </c>
      <c r="D42" s="106"/>
      <c r="E42" s="40">
        <v>0</v>
      </c>
      <c r="F42" s="439"/>
      <c r="G42" s="40">
        <v>0</v>
      </c>
      <c r="H42" s="106"/>
      <c r="I42" s="40">
        <v>0</v>
      </c>
      <c r="J42" s="439"/>
      <c r="K42" s="40">
        <v>0</v>
      </c>
      <c r="L42" s="106"/>
      <c r="M42" s="40">
        <v>0</v>
      </c>
      <c r="N42" s="106"/>
      <c r="O42" s="40">
        <v>0</v>
      </c>
      <c r="P42" s="106"/>
      <c r="Q42" s="40">
        <v>0</v>
      </c>
      <c r="R42" s="105"/>
      <c r="S42" s="40">
        <v>0</v>
      </c>
      <c r="T42" s="106"/>
      <c r="U42" s="106"/>
      <c r="V42" s="40">
        <v>0</v>
      </c>
      <c r="W42" s="106"/>
      <c r="X42" s="105">
        <v>250</v>
      </c>
      <c r="Y42" s="105"/>
      <c r="Z42" s="105">
        <v>250</v>
      </c>
      <c r="AA42" s="111"/>
    </row>
    <row r="43" spans="1:27" x14ac:dyDescent="0.2">
      <c r="A43" s="123" t="s">
        <v>145</v>
      </c>
      <c r="B43" s="119"/>
      <c r="C43" s="40">
        <v>0</v>
      </c>
      <c r="D43" s="106"/>
      <c r="E43" s="40">
        <v>0</v>
      </c>
      <c r="F43" s="439"/>
      <c r="G43" s="40">
        <v>0</v>
      </c>
      <c r="H43" s="106"/>
      <c r="I43" s="40">
        <v>0</v>
      </c>
      <c r="J43" s="439"/>
      <c r="K43" s="40">
        <v>0</v>
      </c>
      <c r="L43" s="106"/>
      <c r="M43" s="40">
        <v>0</v>
      </c>
      <c r="N43" s="106"/>
      <c r="O43" s="40">
        <v>0</v>
      </c>
      <c r="P43" s="106"/>
      <c r="Q43" s="40">
        <v>0</v>
      </c>
      <c r="R43" s="105"/>
      <c r="S43" s="40">
        <v>0</v>
      </c>
      <c r="T43" s="106"/>
      <c r="U43" s="106"/>
      <c r="V43" s="40">
        <v>0</v>
      </c>
      <c r="W43" s="106"/>
      <c r="X43" s="105">
        <v>-47.7</v>
      </c>
      <c r="Y43" s="105"/>
      <c r="Z43" s="105">
        <v>-143.4</v>
      </c>
      <c r="AA43" s="111"/>
    </row>
    <row r="44" spans="1:27" x14ac:dyDescent="0.2">
      <c r="A44" s="123" t="s">
        <v>304</v>
      </c>
      <c r="B44" s="119"/>
      <c r="C44" s="40">
        <v>0</v>
      </c>
      <c r="D44" s="106"/>
      <c r="E44" s="40">
        <v>0</v>
      </c>
      <c r="F44" s="439"/>
      <c r="G44" s="40">
        <v>0</v>
      </c>
      <c r="H44" s="106"/>
      <c r="I44" s="40">
        <v>100</v>
      </c>
      <c r="J44" s="439"/>
      <c r="K44" s="40">
        <v>0</v>
      </c>
      <c r="L44" s="106"/>
      <c r="M44" s="40">
        <v>0</v>
      </c>
      <c r="N44" s="106"/>
      <c r="O44" s="40">
        <v>0</v>
      </c>
      <c r="P44" s="106"/>
      <c r="Q44" s="40">
        <v>0</v>
      </c>
      <c r="R44" s="105"/>
      <c r="S44" s="40">
        <v>0</v>
      </c>
      <c r="T44" s="106"/>
      <c r="U44" s="106"/>
      <c r="V44" s="40">
        <v>0</v>
      </c>
      <c r="W44" s="106"/>
      <c r="X44" s="40">
        <v>0</v>
      </c>
      <c r="Y44" s="105"/>
      <c r="Z44" s="40">
        <v>0</v>
      </c>
      <c r="AA44" s="111"/>
    </row>
    <row r="45" spans="1:27" x14ac:dyDescent="0.2">
      <c r="A45" s="123" t="s">
        <v>147</v>
      </c>
      <c r="B45" s="119"/>
      <c r="C45" s="105">
        <v>-25.8</v>
      </c>
      <c r="D45" s="106"/>
      <c r="E45" s="105">
        <v>-6.1</v>
      </c>
      <c r="F45" s="106"/>
      <c r="G45" s="105">
        <v>-28.3</v>
      </c>
      <c r="H45" s="106"/>
      <c r="I45" s="105">
        <v>-19</v>
      </c>
      <c r="J45" s="106"/>
      <c r="K45" s="105">
        <v>-2.5</v>
      </c>
      <c r="L45" s="106"/>
      <c r="M45" s="105">
        <v>-12.9</v>
      </c>
      <c r="N45" s="106"/>
      <c r="O45" s="105">
        <v>-24.2</v>
      </c>
      <c r="P45" s="106"/>
      <c r="Q45" s="105">
        <v>-3.3</v>
      </c>
      <c r="R45" s="105"/>
      <c r="S45" s="105">
        <v>-0.3</v>
      </c>
      <c r="T45" s="106"/>
      <c r="U45" s="106"/>
      <c r="V45" s="105">
        <v>-49.1</v>
      </c>
      <c r="W45" s="106"/>
      <c r="X45" s="105">
        <v>-27</v>
      </c>
      <c r="Y45" s="105"/>
      <c r="Z45" s="105">
        <v>-16.100000000000001</v>
      </c>
      <c r="AA45" s="111"/>
    </row>
    <row r="46" spans="1:27" x14ac:dyDescent="0.2">
      <c r="A46" s="123" t="s">
        <v>303</v>
      </c>
      <c r="B46" s="119"/>
      <c r="C46" s="105">
        <v>-0.1</v>
      </c>
      <c r="D46" s="106"/>
      <c r="E46" s="40">
        <v>0</v>
      </c>
      <c r="F46" s="106"/>
      <c r="G46" s="105">
        <v>-0.1</v>
      </c>
      <c r="H46" s="106"/>
      <c r="I46" s="40">
        <v>0</v>
      </c>
      <c r="J46" s="106"/>
      <c r="K46" s="40">
        <v>0</v>
      </c>
      <c r="L46" s="106"/>
      <c r="M46" s="40">
        <v>0</v>
      </c>
      <c r="N46" s="106"/>
      <c r="O46" s="40">
        <v>0</v>
      </c>
      <c r="P46" s="106"/>
      <c r="Q46" s="40">
        <v>0</v>
      </c>
      <c r="R46" s="105"/>
      <c r="S46" s="40">
        <v>0</v>
      </c>
      <c r="T46" s="106"/>
      <c r="U46" s="106"/>
      <c r="V46" s="40">
        <v>0</v>
      </c>
      <c r="W46" s="106"/>
      <c r="X46" s="40">
        <v>0</v>
      </c>
      <c r="Y46" s="105"/>
      <c r="Z46" s="40">
        <v>0</v>
      </c>
      <c r="AA46" s="111"/>
    </row>
    <row r="47" spans="1:27" x14ac:dyDescent="0.2">
      <c r="A47" s="123" t="s">
        <v>148</v>
      </c>
      <c r="B47" s="119"/>
      <c r="C47" s="105">
        <v>-31.2</v>
      </c>
      <c r="D47" s="106"/>
      <c r="E47" s="105">
        <v>-30.8</v>
      </c>
      <c r="F47" s="106"/>
      <c r="G47" s="105">
        <v>-62.3</v>
      </c>
      <c r="H47" s="106"/>
      <c r="I47" s="105">
        <v>-57.7</v>
      </c>
      <c r="J47" s="106"/>
      <c r="K47" s="105">
        <v>-31.1</v>
      </c>
      <c r="L47" s="106"/>
      <c r="M47" s="105">
        <v>-26.9</v>
      </c>
      <c r="N47" s="106"/>
      <c r="O47" s="105">
        <v>-31.1</v>
      </c>
      <c r="P47" s="106"/>
      <c r="Q47" s="105">
        <v>-26.7</v>
      </c>
      <c r="R47" s="105"/>
      <c r="S47" s="105">
        <v>-21.6</v>
      </c>
      <c r="T47" s="106"/>
      <c r="U47" s="106"/>
      <c r="V47" s="105">
        <v>-120</v>
      </c>
      <c r="W47" s="106"/>
      <c r="X47" s="105">
        <v>-101.8</v>
      </c>
      <c r="Y47" s="105"/>
      <c r="Z47" s="105">
        <v>-49.9</v>
      </c>
      <c r="AA47" s="111"/>
    </row>
    <row r="48" spans="1:27" x14ac:dyDescent="0.2">
      <c r="A48" s="123" t="s">
        <v>149</v>
      </c>
      <c r="B48" s="119"/>
      <c r="C48" s="105">
        <v>-16.8</v>
      </c>
      <c r="D48" s="106"/>
      <c r="E48" s="105">
        <v>-16.7</v>
      </c>
      <c r="F48" s="106"/>
      <c r="G48" s="105">
        <v>-33.6</v>
      </c>
      <c r="H48" s="106"/>
      <c r="I48" s="105">
        <v>-33.5</v>
      </c>
      <c r="J48" s="106"/>
      <c r="K48" s="105">
        <v>-16.8</v>
      </c>
      <c r="L48" s="106"/>
      <c r="M48" s="105">
        <v>-16.8</v>
      </c>
      <c r="N48" s="106"/>
      <c r="O48" s="105">
        <v>-16.8</v>
      </c>
      <c r="P48" s="106"/>
      <c r="Q48" s="105">
        <v>-16.8</v>
      </c>
      <c r="R48" s="105"/>
      <c r="S48" s="105">
        <v>-16.100000000000001</v>
      </c>
      <c r="T48" s="106"/>
      <c r="U48" s="106"/>
      <c r="V48" s="105">
        <v>-67.099999999999994</v>
      </c>
      <c r="W48" s="106"/>
      <c r="X48" s="105">
        <v>-70.400000000000006</v>
      </c>
      <c r="Y48" s="105"/>
      <c r="Z48" s="105">
        <v>-65.8</v>
      </c>
      <c r="AA48" s="111"/>
    </row>
    <row r="49" spans="1:27" x14ac:dyDescent="0.2">
      <c r="A49" s="119" t="s">
        <v>150</v>
      </c>
      <c r="B49" s="119"/>
      <c r="C49" s="181">
        <v>688</v>
      </c>
      <c r="D49" s="183"/>
      <c r="E49" s="181">
        <v>51.9</v>
      </c>
      <c r="F49" s="183"/>
      <c r="G49" s="181">
        <v>741.9</v>
      </c>
      <c r="H49" s="183">
        <v>0</v>
      </c>
      <c r="I49" s="181">
        <v>235.4</v>
      </c>
      <c r="J49" s="183"/>
      <c r="K49" s="181">
        <v>53.7</v>
      </c>
      <c r="L49" s="183">
        <v>0</v>
      </c>
      <c r="M49" s="181">
        <v>183.6</v>
      </c>
      <c r="N49" s="183"/>
      <c r="O49" s="181">
        <v>100.99999999999994</v>
      </c>
      <c r="P49" s="183">
        <v>0</v>
      </c>
      <c r="Q49" s="181">
        <v>118.9</v>
      </c>
      <c r="R49" s="183"/>
      <c r="S49" s="181">
        <v>-177</v>
      </c>
      <c r="T49" s="183"/>
      <c r="U49" s="183"/>
      <c r="V49" s="181">
        <v>310.89999999999998</v>
      </c>
      <c r="W49" s="183"/>
      <c r="X49" s="181">
        <v>-481.5</v>
      </c>
      <c r="Y49" s="183"/>
      <c r="Z49" s="181">
        <v>206.5</v>
      </c>
      <c r="AA49" s="111"/>
    </row>
    <row r="50" spans="1:27" x14ac:dyDescent="0.2">
      <c r="A50" s="192"/>
      <c r="B50" s="119"/>
      <c r="C50" s="105"/>
      <c r="D50" s="104"/>
      <c r="E50" s="105"/>
      <c r="F50" s="106"/>
      <c r="G50" s="105"/>
      <c r="H50" s="104"/>
      <c r="I50" s="105"/>
      <c r="J50" s="106"/>
      <c r="K50" s="105"/>
      <c r="L50" s="104"/>
      <c r="M50" s="105"/>
      <c r="N50" s="106"/>
      <c r="O50" s="105"/>
      <c r="P50" s="104"/>
      <c r="Q50" s="105"/>
      <c r="R50" s="105"/>
      <c r="S50" s="105"/>
      <c r="T50" s="106"/>
      <c r="U50" s="104"/>
      <c r="V50" s="105"/>
      <c r="W50" s="104"/>
      <c r="X50" s="105"/>
      <c r="Y50" s="105"/>
      <c r="Z50" s="105"/>
      <c r="AA50" s="111"/>
    </row>
    <row r="51" spans="1:27" ht="25.5" x14ac:dyDescent="0.2">
      <c r="A51" s="83" t="s">
        <v>156</v>
      </c>
      <c r="B51" s="119"/>
      <c r="C51" s="105">
        <v>253.5</v>
      </c>
      <c r="D51" s="105"/>
      <c r="E51" s="105">
        <v>-11</v>
      </c>
      <c r="F51" s="106"/>
      <c r="G51" s="105">
        <v>286.7</v>
      </c>
      <c r="H51" s="105">
        <v>0</v>
      </c>
      <c r="I51" s="105">
        <v>64.2</v>
      </c>
      <c r="J51" s="106"/>
      <c r="K51" s="105">
        <v>33.200000000000003</v>
      </c>
      <c r="L51" s="105">
        <v>0</v>
      </c>
      <c r="M51" s="105">
        <v>75.2</v>
      </c>
      <c r="N51" s="106"/>
      <c r="O51" s="105">
        <v>83.6</v>
      </c>
      <c r="P51" s="105">
        <v>0</v>
      </c>
      <c r="Q51" s="105">
        <v>-76</v>
      </c>
      <c r="R51" s="105"/>
      <c r="S51" s="105">
        <v>-33.700000000000003</v>
      </c>
      <c r="T51" s="106"/>
      <c r="U51" s="106"/>
      <c r="V51" s="105">
        <v>145.19999999999999</v>
      </c>
      <c r="W51" s="106"/>
      <c r="X51" s="105">
        <v>-174.1</v>
      </c>
      <c r="Y51" s="105"/>
      <c r="Z51" s="105">
        <v>104.2</v>
      </c>
      <c r="AA51" s="111"/>
    </row>
    <row r="52" spans="1:27" ht="25.5" x14ac:dyDescent="0.2">
      <c r="A52" s="119" t="s">
        <v>157</v>
      </c>
      <c r="B52" s="125"/>
      <c r="C52" s="105">
        <v>375.7</v>
      </c>
      <c r="D52" s="105"/>
      <c r="E52" s="105">
        <v>272.5</v>
      </c>
      <c r="F52" s="106"/>
      <c r="G52" s="105">
        <v>342.5</v>
      </c>
      <c r="H52" s="105"/>
      <c r="I52" s="105">
        <v>197.3</v>
      </c>
      <c r="J52" s="106"/>
      <c r="K52" s="105">
        <v>342.5</v>
      </c>
      <c r="L52" s="105"/>
      <c r="M52" s="105">
        <v>197.3</v>
      </c>
      <c r="N52" s="106"/>
      <c r="O52" s="105">
        <v>258.89999999999998</v>
      </c>
      <c r="P52" s="105"/>
      <c r="Q52" s="105">
        <v>273.3</v>
      </c>
      <c r="R52" s="105"/>
      <c r="S52" s="105">
        <v>405.1</v>
      </c>
      <c r="T52" s="106"/>
      <c r="U52" s="104"/>
      <c r="V52" s="105">
        <v>197.3</v>
      </c>
      <c r="W52" s="104"/>
      <c r="X52" s="105">
        <v>371.4</v>
      </c>
      <c r="Y52" s="105"/>
      <c r="Z52" s="105">
        <v>267.2</v>
      </c>
      <c r="AA52" s="111"/>
    </row>
    <row r="53" spans="1:27" ht="26.25" thickBot="1" x14ac:dyDescent="0.25">
      <c r="A53" s="119" t="s">
        <v>158</v>
      </c>
      <c r="B53" s="119"/>
      <c r="C53" s="185">
        <v>629.20000000000005</v>
      </c>
      <c r="D53" s="182"/>
      <c r="E53" s="185">
        <v>261.5</v>
      </c>
      <c r="F53" s="186"/>
      <c r="G53" s="185">
        <v>629.5</v>
      </c>
      <c r="H53" s="182"/>
      <c r="I53" s="185">
        <v>261.5</v>
      </c>
      <c r="J53" s="186"/>
      <c r="K53" s="185">
        <v>375.7</v>
      </c>
      <c r="L53" s="182"/>
      <c r="M53" s="185">
        <v>272.5</v>
      </c>
      <c r="N53" s="186"/>
      <c r="O53" s="185">
        <v>342.5</v>
      </c>
      <c r="P53" s="182"/>
      <c r="Q53" s="185">
        <v>197.3</v>
      </c>
      <c r="R53" s="186"/>
      <c r="S53" s="185">
        <v>371.4</v>
      </c>
      <c r="T53" s="186"/>
      <c r="U53" s="182"/>
      <c r="V53" s="185">
        <v>342.5</v>
      </c>
      <c r="W53" s="182"/>
      <c r="X53" s="185">
        <v>197.3</v>
      </c>
      <c r="Y53" s="186"/>
      <c r="Z53" s="185">
        <v>371.4</v>
      </c>
      <c r="AA53" s="111"/>
    </row>
    <row r="54" spans="1:27" ht="13.5" thickTop="1" x14ac:dyDescent="0.2">
      <c r="A54" s="128"/>
      <c r="B54" s="118"/>
      <c r="C54" s="117"/>
      <c r="D54" s="126"/>
      <c r="E54" s="117"/>
      <c r="F54" s="421"/>
      <c r="G54" s="117"/>
      <c r="H54" s="126"/>
      <c r="I54" s="117"/>
      <c r="J54" s="421"/>
      <c r="K54" s="117"/>
      <c r="L54" s="126"/>
      <c r="M54" s="117"/>
      <c r="N54" s="421"/>
      <c r="O54" s="117"/>
      <c r="P54" s="126"/>
      <c r="Q54" s="117"/>
      <c r="R54" s="117"/>
      <c r="S54" s="117"/>
      <c r="T54" s="117"/>
      <c r="U54" s="126"/>
      <c r="V54" s="126"/>
      <c r="W54" s="126"/>
      <c r="X54" s="126"/>
      <c r="Y54" s="117"/>
      <c r="Z54" s="117"/>
      <c r="AA54" s="111"/>
    </row>
    <row r="55" spans="1:27" x14ac:dyDescent="0.2">
      <c r="A55" s="571" t="s">
        <v>159</v>
      </c>
      <c r="B55" s="571"/>
      <c r="C55" s="571"/>
      <c r="D55" s="571"/>
      <c r="E55" s="571"/>
      <c r="F55" s="571"/>
      <c r="G55" s="571"/>
      <c r="H55" s="571"/>
      <c r="I55" s="571"/>
      <c r="J55" s="571"/>
      <c r="K55" s="571"/>
      <c r="L55" s="571"/>
      <c r="M55" s="571"/>
      <c r="N55" s="571"/>
      <c r="O55" s="571"/>
      <c r="P55" s="571"/>
      <c r="Q55" s="571"/>
      <c r="R55" s="571"/>
      <c r="S55" s="571"/>
      <c r="T55" s="571"/>
      <c r="U55" s="571"/>
      <c r="V55" s="571"/>
      <c r="W55" s="571"/>
      <c r="X55" s="571"/>
      <c r="Y55" s="111"/>
      <c r="AA55" s="111"/>
    </row>
    <row r="56" spans="1:27" x14ac:dyDescent="0.2">
      <c r="A56" s="194"/>
      <c r="B56" s="392"/>
      <c r="C56" s="129" t="s">
        <v>302</v>
      </c>
      <c r="D56" s="121"/>
      <c r="E56" s="129" t="s">
        <v>302</v>
      </c>
      <c r="F56" s="422"/>
      <c r="G56" s="129" t="s">
        <v>253</v>
      </c>
      <c r="H56" s="121"/>
      <c r="I56" s="129" t="s">
        <v>253</v>
      </c>
      <c r="J56" s="422"/>
      <c r="K56" s="129" t="s">
        <v>175</v>
      </c>
      <c r="L56" s="121"/>
      <c r="M56" s="129" t="s">
        <v>175</v>
      </c>
      <c r="N56" s="129"/>
      <c r="O56" s="129" t="s">
        <v>175</v>
      </c>
      <c r="P56" s="130"/>
      <c r="Q56" s="194"/>
      <c r="R56" s="194"/>
      <c r="S56" s="194"/>
      <c r="T56" s="194"/>
      <c r="U56" s="129"/>
      <c r="V56" s="129"/>
      <c r="W56" s="111"/>
      <c r="X56" s="25"/>
      <c r="Z56" s="25"/>
    </row>
    <row r="57" spans="1:27" x14ac:dyDescent="0.2">
      <c r="A57" s="120"/>
      <c r="B57" s="120"/>
      <c r="C57" s="114">
        <v>2021</v>
      </c>
      <c r="D57" s="122"/>
      <c r="E57" s="114">
        <v>2020</v>
      </c>
      <c r="F57" s="210"/>
      <c r="G57" s="114">
        <v>2021</v>
      </c>
      <c r="H57" s="122"/>
      <c r="I57" s="114">
        <v>2020</v>
      </c>
      <c r="J57" s="210"/>
      <c r="K57" s="114">
        <v>2020</v>
      </c>
      <c r="L57" s="122"/>
      <c r="M57" s="114">
        <v>2019</v>
      </c>
      <c r="N57" s="210"/>
      <c r="O57" s="114">
        <v>2018</v>
      </c>
      <c r="P57" s="115"/>
      <c r="Q57" s="81"/>
      <c r="R57" s="81"/>
      <c r="S57" s="81"/>
      <c r="T57" s="81"/>
      <c r="U57" s="210"/>
      <c r="V57" s="210"/>
      <c r="W57" s="111"/>
      <c r="X57" s="25"/>
      <c r="Z57" s="25"/>
    </row>
    <row r="58" spans="1:27" x14ac:dyDescent="0.2">
      <c r="A58" s="120" t="s">
        <v>160</v>
      </c>
      <c r="B58" s="120"/>
      <c r="C58" s="107">
        <v>591</v>
      </c>
      <c r="D58" s="100"/>
      <c r="E58" s="107">
        <v>221.8</v>
      </c>
      <c r="F58" s="110"/>
      <c r="G58" s="107">
        <v>337.5</v>
      </c>
      <c r="H58" s="100"/>
      <c r="I58" s="107">
        <v>213.7</v>
      </c>
      <c r="J58" s="110"/>
      <c r="K58" s="107">
        <v>304.3</v>
      </c>
      <c r="L58" s="100"/>
      <c r="M58" s="107">
        <v>194.95699999999999</v>
      </c>
      <c r="N58" s="107"/>
      <c r="O58" s="107">
        <v>357.327</v>
      </c>
      <c r="P58" s="107"/>
      <c r="Q58" s="81"/>
      <c r="R58" s="81"/>
      <c r="S58" s="81"/>
      <c r="T58" s="81"/>
      <c r="U58" s="107"/>
      <c r="V58" s="107"/>
      <c r="W58" s="111"/>
      <c r="X58" s="25"/>
      <c r="Z58" s="25"/>
    </row>
    <row r="59" spans="1:27" x14ac:dyDescent="0.2">
      <c r="A59" s="120" t="s">
        <v>176</v>
      </c>
      <c r="B59" s="120"/>
      <c r="C59" s="108">
        <v>38.200000000000003</v>
      </c>
      <c r="D59" s="113"/>
      <c r="E59" s="108">
        <v>39.700000000000003</v>
      </c>
      <c r="F59" s="301"/>
      <c r="G59" s="108">
        <v>38.200000000000003</v>
      </c>
      <c r="H59" s="113"/>
      <c r="I59" s="108">
        <v>58.8</v>
      </c>
      <c r="J59" s="301"/>
      <c r="K59" s="108">
        <v>38.200000000000003</v>
      </c>
      <c r="L59" s="113"/>
      <c r="M59" s="108">
        <v>2.3431979699999848</v>
      </c>
      <c r="N59" s="108"/>
      <c r="O59" s="108">
        <v>14.067</v>
      </c>
      <c r="P59" s="108"/>
      <c r="Q59" s="81"/>
      <c r="R59" s="81"/>
      <c r="S59" s="81"/>
      <c r="T59" s="81"/>
      <c r="U59" s="108"/>
      <c r="V59" s="108"/>
      <c r="W59" s="111"/>
      <c r="X59" s="25"/>
      <c r="Z59" s="25"/>
    </row>
    <row r="60" spans="1:27" ht="26.25" thickBot="1" x14ac:dyDescent="0.25">
      <c r="A60" s="131" t="s">
        <v>177</v>
      </c>
      <c r="B60" s="120"/>
      <c r="C60" s="109">
        <v>629.20000000000005</v>
      </c>
      <c r="D60" s="100"/>
      <c r="E60" s="109">
        <v>261.5</v>
      </c>
      <c r="F60" s="110"/>
      <c r="G60" s="109">
        <v>375.7</v>
      </c>
      <c r="H60" s="100"/>
      <c r="I60" s="109">
        <v>272.5</v>
      </c>
      <c r="J60" s="110"/>
      <c r="K60" s="109">
        <v>342.5</v>
      </c>
      <c r="L60" s="100"/>
      <c r="M60" s="109">
        <v>197.30019796999997</v>
      </c>
      <c r="N60" s="110"/>
      <c r="O60" s="109">
        <v>371.39400000000001</v>
      </c>
      <c r="P60" s="110"/>
      <c r="Q60" s="81"/>
      <c r="R60" s="81"/>
      <c r="S60" s="81"/>
      <c r="T60" s="81"/>
      <c r="U60" s="110"/>
      <c r="V60" s="110"/>
      <c r="W60" s="111"/>
      <c r="X60" s="25"/>
      <c r="Z60" s="25"/>
    </row>
    <row r="61" spans="1:27" ht="13.5" thickTop="1" x14ac:dyDescent="0.2">
      <c r="A61" s="131"/>
      <c r="B61" s="120"/>
      <c r="C61" s="110"/>
      <c r="D61" s="100"/>
      <c r="E61" s="110"/>
      <c r="F61" s="110"/>
      <c r="G61" s="110"/>
      <c r="H61" s="100"/>
      <c r="I61" s="110"/>
      <c r="J61" s="110"/>
      <c r="K61" s="110"/>
      <c r="L61" s="100"/>
      <c r="M61" s="110"/>
      <c r="N61" s="110"/>
      <c r="O61" s="110"/>
      <c r="P61" s="100"/>
      <c r="Q61" s="110"/>
      <c r="R61" s="110"/>
      <c r="S61" s="110"/>
      <c r="T61" s="110"/>
      <c r="U61" s="81"/>
      <c r="V61" s="81"/>
      <c r="W61" s="81"/>
      <c r="X61" s="81"/>
      <c r="Y61" s="110"/>
      <c r="Z61" s="110"/>
      <c r="AA61" s="111"/>
    </row>
    <row r="62" spans="1:27" x14ac:dyDescent="0.2">
      <c r="A62" s="570" t="s">
        <v>178</v>
      </c>
      <c r="B62" s="570"/>
      <c r="C62" s="570"/>
      <c r="D62" s="570"/>
      <c r="E62" s="570"/>
      <c r="F62" s="570"/>
      <c r="G62" s="570"/>
      <c r="H62" s="570"/>
      <c r="I62" s="570"/>
      <c r="J62" s="570"/>
      <c r="K62" s="570"/>
      <c r="L62" s="570"/>
      <c r="M62" s="570"/>
      <c r="N62" s="570"/>
      <c r="O62" s="570"/>
      <c r="P62" s="570"/>
      <c r="Q62" s="570"/>
      <c r="R62" s="570"/>
      <c r="S62" s="570"/>
      <c r="T62" s="570"/>
      <c r="U62" s="570"/>
      <c r="V62" s="570"/>
      <c r="W62" s="570"/>
      <c r="X62" s="570"/>
      <c r="Y62" s="111"/>
      <c r="AA62" s="111"/>
    </row>
    <row r="63" spans="1:27" x14ac:dyDescent="0.2">
      <c r="A63" s="111"/>
      <c r="B63" s="112"/>
      <c r="C63" s="111"/>
      <c r="D63" s="112"/>
      <c r="E63" s="111"/>
      <c r="F63" s="423"/>
      <c r="G63" s="111"/>
      <c r="H63" s="112"/>
      <c r="I63" s="111"/>
      <c r="J63" s="423"/>
      <c r="K63" s="111"/>
      <c r="L63" s="112"/>
      <c r="M63" s="111"/>
      <c r="N63" s="423"/>
      <c r="O63" s="111"/>
      <c r="P63" s="112"/>
      <c r="Q63" s="111"/>
      <c r="R63" s="111"/>
      <c r="S63" s="111"/>
      <c r="T63" s="111"/>
      <c r="U63" s="112"/>
      <c r="V63" s="112"/>
      <c r="W63" s="112"/>
      <c r="X63" s="112"/>
      <c r="Y63" s="111"/>
      <c r="AA63" s="111"/>
    </row>
    <row r="64" spans="1:27" x14ac:dyDescent="0.2">
      <c r="A64" s="111"/>
      <c r="B64" s="112"/>
      <c r="C64" s="111"/>
      <c r="D64" s="112"/>
      <c r="E64" s="111"/>
      <c r="F64" s="423"/>
      <c r="G64" s="111"/>
      <c r="H64" s="112"/>
      <c r="I64" s="111"/>
      <c r="J64" s="423"/>
      <c r="K64" s="111"/>
      <c r="L64" s="112"/>
      <c r="M64" s="111"/>
      <c r="N64" s="423"/>
      <c r="O64" s="111"/>
      <c r="P64" s="112"/>
      <c r="Q64" s="111"/>
      <c r="R64" s="111"/>
      <c r="S64" s="111"/>
      <c r="T64" s="111"/>
      <c r="U64" s="112"/>
      <c r="V64" s="112"/>
      <c r="W64" s="112"/>
      <c r="X64" s="112"/>
      <c r="Y64" s="111"/>
      <c r="AA64" s="111"/>
    </row>
    <row r="65" spans="1:27" x14ac:dyDescent="0.2">
      <c r="A65" s="111"/>
      <c r="B65" s="112"/>
      <c r="C65" s="111"/>
      <c r="D65" s="112"/>
      <c r="E65" s="111"/>
      <c r="F65" s="423"/>
      <c r="G65" s="111"/>
      <c r="H65" s="112"/>
      <c r="I65" s="111"/>
      <c r="J65" s="423"/>
      <c r="K65" s="111"/>
      <c r="L65" s="112"/>
      <c r="M65" s="111"/>
      <c r="N65" s="423"/>
      <c r="O65" s="111"/>
      <c r="P65" s="112"/>
      <c r="Q65" s="111"/>
      <c r="R65" s="111"/>
      <c r="S65" s="111"/>
      <c r="T65" s="111"/>
      <c r="U65" s="112"/>
      <c r="V65" s="112"/>
      <c r="W65" s="112"/>
      <c r="X65" s="112"/>
      <c r="Y65" s="111"/>
      <c r="AA65" s="111"/>
    </row>
  </sheetData>
  <mergeCells count="7">
    <mergeCell ref="A62:X62"/>
    <mergeCell ref="O4:T4"/>
    <mergeCell ref="A55:X55"/>
    <mergeCell ref="V4:Z4"/>
    <mergeCell ref="K4:M4"/>
    <mergeCell ref="C4:E4"/>
    <mergeCell ref="G4:I4"/>
  </mergeCells>
  <pageMargins left="0.7" right="0.7" top="0.75" bottom="0.75" header="0.3" footer="0.3"/>
  <pageSetup paperSize="9" scale="5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6F05-3C78-416E-A14E-529B147A2292}">
  <sheetPr>
    <tabColor theme="6" tint="0.79998168889431442"/>
  </sheetPr>
  <dimension ref="A1:P113"/>
  <sheetViews>
    <sheetView showGridLines="0" zoomScale="90" zoomScaleNormal="90" workbookViewId="0">
      <selection activeCell="E26" sqref="E26"/>
    </sheetView>
  </sheetViews>
  <sheetFormatPr defaultColWidth="8.5703125" defaultRowHeight="15" x14ac:dyDescent="0.25"/>
  <cols>
    <col min="1" max="1" width="21.42578125" style="3" customWidth="1"/>
    <col min="2" max="2" width="18.42578125" style="3" bestFit="1" customWidth="1"/>
    <col min="3" max="3" width="15.42578125" style="3" customWidth="1"/>
    <col min="4" max="4" width="18.42578125" style="3" customWidth="1"/>
    <col min="5" max="6" width="18.42578125" style="3" bestFit="1" customWidth="1"/>
    <col min="7" max="7" width="13.140625" style="139" customWidth="1"/>
    <col min="8" max="8" width="14" style="139" customWidth="1"/>
    <col min="9" max="14" width="8.5703125" style="139"/>
    <col min="15" max="15" width="15.5703125" style="139" bestFit="1" customWidth="1"/>
    <col min="16" max="16384" width="8.5703125" style="139"/>
  </cols>
  <sheetData>
    <row r="1" spans="1:16" x14ac:dyDescent="0.25">
      <c r="A1" s="138" t="s">
        <v>0</v>
      </c>
      <c r="H1" s="4"/>
    </row>
    <row r="2" spans="1:16" x14ac:dyDescent="0.25">
      <c r="A2" s="572" t="s">
        <v>3</v>
      </c>
      <c r="B2" s="572"/>
    </row>
    <row r="3" spans="1:16" x14ac:dyDescent="0.25">
      <c r="A3" s="572" t="s">
        <v>305</v>
      </c>
      <c r="B3" s="572"/>
      <c r="C3" s="572"/>
    </row>
    <row r="4" spans="1:16" x14ac:dyDescent="0.25">
      <c r="A4" s="195"/>
      <c r="B4" s="195"/>
      <c r="C4" s="195"/>
    </row>
    <row r="5" spans="1:16" x14ac:dyDescent="0.25">
      <c r="A5" s="573" t="s">
        <v>181</v>
      </c>
      <c r="B5" s="573"/>
      <c r="C5" s="573"/>
    </row>
    <row r="6" spans="1:16" ht="51.75" x14ac:dyDescent="0.25">
      <c r="A6" s="5" t="s">
        <v>4</v>
      </c>
      <c r="B6" s="5" t="s">
        <v>5</v>
      </c>
      <c r="C6" s="5" t="s">
        <v>6</v>
      </c>
      <c r="D6" s="5" t="s">
        <v>317</v>
      </c>
      <c r="E6" s="5" t="s">
        <v>318</v>
      </c>
      <c r="F6" s="5" t="s">
        <v>7</v>
      </c>
      <c r="G6" s="5" t="s">
        <v>319</v>
      </c>
      <c r="H6" s="5" t="s">
        <v>320</v>
      </c>
    </row>
    <row r="7" spans="1:16" x14ac:dyDescent="0.25">
      <c r="A7" s="6" t="s">
        <v>8</v>
      </c>
      <c r="B7" s="7">
        <v>14</v>
      </c>
      <c r="C7" s="7">
        <v>6</v>
      </c>
      <c r="D7" s="19">
        <v>13.1</v>
      </c>
      <c r="E7" s="19">
        <v>2.7</v>
      </c>
      <c r="F7" s="8">
        <v>16.2</v>
      </c>
      <c r="G7" s="7">
        <v>51</v>
      </c>
      <c r="H7" s="404">
        <v>1274</v>
      </c>
      <c r="P7" s="10"/>
    </row>
    <row r="8" spans="1:16" x14ac:dyDescent="0.25">
      <c r="A8" s="6" t="s">
        <v>313</v>
      </c>
      <c r="B8" s="7">
        <v>33</v>
      </c>
      <c r="C8" s="7">
        <v>18</v>
      </c>
      <c r="D8" s="19">
        <v>14.1</v>
      </c>
      <c r="E8" s="19">
        <v>3.3</v>
      </c>
      <c r="F8" s="8">
        <v>17.899999999999999</v>
      </c>
      <c r="G8" s="7">
        <v>90</v>
      </c>
      <c r="H8" s="404">
        <v>3003</v>
      </c>
      <c r="P8" s="10"/>
    </row>
    <row r="9" spans="1:16" ht="16.5" x14ac:dyDescent="0.25">
      <c r="A9" s="6" t="s">
        <v>314</v>
      </c>
      <c r="B9" s="7">
        <v>18</v>
      </c>
      <c r="C9" s="7">
        <v>3</v>
      </c>
      <c r="D9" s="19">
        <v>11.4</v>
      </c>
      <c r="E9" s="19">
        <v>4.5999999999999996</v>
      </c>
      <c r="F9" s="8">
        <v>38.799999999999997</v>
      </c>
      <c r="G9" s="7">
        <v>7</v>
      </c>
      <c r="H9" s="404">
        <v>1564</v>
      </c>
      <c r="P9" s="10"/>
    </row>
    <row r="10" spans="1:16" ht="16.5" x14ac:dyDescent="0.25">
      <c r="A10" s="6" t="s">
        <v>315</v>
      </c>
      <c r="B10" s="7">
        <v>33</v>
      </c>
      <c r="C10" s="7">
        <v>3</v>
      </c>
      <c r="D10" s="19">
        <v>5.7</v>
      </c>
      <c r="E10" s="19">
        <v>4.9000000000000004</v>
      </c>
      <c r="F10" s="8">
        <v>32.1</v>
      </c>
      <c r="G10" s="7">
        <v>19</v>
      </c>
      <c r="H10" s="404">
        <v>3003</v>
      </c>
      <c r="P10" s="10"/>
    </row>
    <row r="11" spans="1:16" ht="16.5" x14ac:dyDescent="0.25">
      <c r="A11" s="6" t="s">
        <v>316</v>
      </c>
      <c r="B11" s="7">
        <v>16</v>
      </c>
      <c r="C11" s="7" t="s">
        <v>256</v>
      </c>
      <c r="D11" s="19">
        <v>7.4</v>
      </c>
      <c r="E11" s="19">
        <v>4.0999999999999996</v>
      </c>
      <c r="F11" s="8">
        <v>45.8</v>
      </c>
      <c r="G11" s="7" t="s">
        <v>256</v>
      </c>
      <c r="H11" s="404">
        <v>1456</v>
      </c>
      <c r="P11" s="10"/>
    </row>
    <row r="12" spans="1:16" x14ac:dyDescent="0.25">
      <c r="A12" s="6" t="s">
        <v>9</v>
      </c>
      <c r="B12" s="7">
        <v>16</v>
      </c>
      <c r="C12" s="7">
        <v>3</v>
      </c>
      <c r="D12" s="19">
        <v>5.3</v>
      </c>
      <c r="E12" s="19">
        <v>4.5999999999999996</v>
      </c>
      <c r="F12" s="8">
        <v>48.1</v>
      </c>
      <c r="G12" s="7">
        <v>4</v>
      </c>
      <c r="H12" s="404">
        <v>1401</v>
      </c>
      <c r="P12" s="10"/>
    </row>
    <row r="13" spans="1:16" x14ac:dyDescent="0.25">
      <c r="A13" s="11" t="s">
        <v>10</v>
      </c>
      <c r="B13" s="12">
        <v>130</v>
      </c>
      <c r="C13" s="12">
        <v>33</v>
      </c>
      <c r="D13" s="188">
        <v>8.1</v>
      </c>
      <c r="E13" s="188">
        <v>4.4000000000000004</v>
      </c>
      <c r="F13" s="13">
        <v>31.4</v>
      </c>
      <c r="G13" s="12">
        <v>171</v>
      </c>
      <c r="H13" s="405">
        <v>11701</v>
      </c>
    </row>
    <row r="14" spans="1:16" x14ac:dyDescent="0.25">
      <c r="A14" s="6"/>
      <c r="B14" s="6"/>
      <c r="C14" s="6"/>
      <c r="D14" s="6"/>
      <c r="E14" s="14"/>
      <c r="F14" s="15"/>
      <c r="G14" s="15"/>
      <c r="H14" s="15"/>
      <c r="P14" s="10"/>
    </row>
    <row r="15" spans="1:16" s="442" customFormat="1" x14ac:dyDescent="0.25">
      <c r="A15" s="399" t="s">
        <v>306</v>
      </c>
      <c r="B15" s="441"/>
      <c r="C15" s="441"/>
      <c r="D15" s="441"/>
      <c r="E15" s="441"/>
      <c r="F15" s="441"/>
      <c r="G15" s="441"/>
      <c r="P15" s="443"/>
    </row>
    <row r="16" spans="1:16" s="399" customFormat="1" ht="12" x14ac:dyDescent="0.25">
      <c r="A16" s="399" t="s">
        <v>307</v>
      </c>
    </row>
    <row r="17" spans="1:16" s="399" customFormat="1" ht="12" x14ac:dyDescent="0.25">
      <c r="A17" s="399" t="s">
        <v>308</v>
      </c>
    </row>
    <row r="18" spans="1:16" s="399" customFormat="1" ht="12" x14ac:dyDescent="0.25">
      <c r="A18" s="399" t="s">
        <v>309</v>
      </c>
    </row>
    <row r="19" spans="1:16" s="399" customFormat="1" ht="12" x14ac:dyDescent="0.25">
      <c r="A19" s="399" t="s">
        <v>310</v>
      </c>
    </row>
    <row r="20" spans="1:16" s="399" customFormat="1" ht="12" x14ac:dyDescent="0.25">
      <c r="A20" s="399" t="s">
        <v>311</v>
      </c>
    </row>
    <row r="21" spans="1:16" s="399" customFormat="1" ht="12" x14ac:dyDescent="0.25">
      <c r="A21" s="399" t="s">
        <v>312</v>
      </c>
    </row>
    <row r="22" spans="1:16" x14ac:dyDescent="0.25">
      <c r="A22" s="399"/>
      <c r="B22" s="200"/>
      <c r="C22" s="200"/>
      <c r="D22" s="200"/>
      <c r="E22" s="200"/>
      <c r="F22" s="200"/>
      <c r="G22" s="200"/>
      <c r="P22" s="10"/>
    </row>
    <row r="23" spans="1:16" s="373" customFormat="1" x14ac:dyDescent="0.25">
      <c r="A23" s="399"/>
      <c r="B23" s="200"/>
      <c r="C23" s="200"/>
      <c r="D23" s="200"/>
      <c r="E23" s="200"/>
      <c r="F23" s="200"/>
      <c r="G23" s="200"/>
      <c r="P23" s="10"/>
    </row>
    <row r="24" spans="1:16" x14ac:dyDescent="0.25">
      <c r="A24" s="573" t="s">
        <v>182</v>
      </c>
      <c r="B24" s="573"/>
      <c r="C24" s="573"/>
      <c r="D24" s="139"/>
      <c r="E24" s="139"/>
      <c r="F24" s="139"/>
    </row>
    <row r="25" spans="1:16" ht="39" x14ac:dyDescent="0.25">
      <c r="A25" s="17" t="s">
        <v>11</v>
      </c>
      <c r="B25" s="5" t="s">
        <v>12</v>
      </c>
      <c r="C25" s="5" t="s">
        <v>13</v>
      </c>
      <c r="D25" s="5" t="s">
        <v>14</v>
      </c>
      <c r="E25" s="5" t="s">
        <v>15</v>
      </c>
      <c r="F25" s="139"/>
    </row>
    <row r="26" spans="1:16" x14ac:dyDescent="0.25">
      <c r="A26" s="18" t="s">
        <v>16</v>
      </c>
      <c r="B26" s="404">
        <v>1360</v>
      </c>
      <c r="C26" s="404">
        <v>1246</v>
      </c>
      <c r="D26" s="406">
        <v>257.60000000000002</v>
      </c>
      <c r="E26" s="19">
        <v>1.8</v>
      </c>
    </row>
    <row r="27" spans="1:16" x14ac:dyDescent="0.25">
      <c r="A27" s="139"/>
      <c r="B27" s="139"/>
      <c r="C27" s="139"/>
      <c r="D27" s="139"/>
      <c r="E27" s="139"/>
    </row>
    <row r="28" spans="1:16" x14ac:dyDescent="0.25">
      <c r="A28" s="20" t="s">
        <v>17</v>
      </c>
      <c r="B28" s="139"/>
      <c r="C28" s="139"/>
      <c r="D28" s="139"/>
      <c r="E28" s="139"/>
    </row>
    <row r="29" spans="1:16" x14ac:dyDescent="0.25">
      <c r="A29" s="139"/>
      <c r="B29" s="139"/>
      <c r="C29" s="139"/>
      <c r="D29" s="139"/>
      <c r="E29" s="139"/>
      <c r="F29" s="139"/>
    </row>
    <row r="30" spans="1:16" x14ac:dyDescent="0.25">
      <c r="A30" s="139"/>
      <c r="B30" s="139"/>
      <c r="C30" s="139"/>
      <c r="D30" s="139"/>
      <c r="E30" s="139"/>
      <c r="F30" s="139"/>
    </row>
    <row r="31" spans="1:16" x14ac:dyDescent="0.25">
      <c r="A31" s="139"/>
      <c r="B31" s="139"/>
      <c r="C31" s="139"/>
      <c r="D31" s="139"/>
      <c r="E31" s="139"/>
      <c r="F31" s="139"/>
    </row>
    <row r="32" spans="1:16" x14ac:dyDescent="0.25">
      <c r="A32" s="139"/>
      <c r="B32" s="139"/>
      <c r="C32" s="139"/>
      <c r="D32" s="139"/>
      <c r="E32" s="139"/>
      <c r="F32" s="139"/>
    </row>
    <row r="33" s="139" customFormat="1" x14ac:dyDescent="0.25"/>
    <row r="34" s="139" customFormat="1" x14ac:dyDescent="0.25"/>
    <row r="35" s="139" customFormat="1" x14ac:dyDescent="0.25"/>
    <row r="36" s="139" customFormat="1" x14ac:dyDescent="0.25"/>
    <row r="37" s="139" customFormat="1" x14ac:dyDescent="0.25"/>
    <row r="38" s="139" customFormat="1" x14ac:dyDescent="0.25"/>
    <row r="39" s="139" customFormat="1" x14ac:dyDescent="0.25"/>
    <row r="40" s="139" customFormat="1" x14ac:dyDescent="0.25"/>
    <row r="41" s="139" customFormat="1" x14ac:dyDescent="0.25"/>
    <row r="42" s="139" customFormat="1" x14ac:dyDescent="0.25"/>
    <row r="43" s="139" customFormat="1" x14ac:dyDescent="0.25"/>
    <row r="44" s="139" customFormat="1" x14ac:dyDescent="0.25"/>
    <row r="45" s="139" customFormat="1" x14ac:dyDescent="0.25"/>
    <row r="46" s="139" customFormat="1" ht="15.6" customHeight="1" x14ac:dyDescent="0.25"/>
    <row r="47" s="139" customFormat="1" ht="14.1" customHeight="1" x14ac:dyDescent="0.25"/>
    <row r="48" s="139" customFormat="1" ht="19.350000000000001" customHeight="1" x14ac:dyDescent="0.25"/>
    <row r="49" s="139" customFormat="1" ht="14.1" customHeight="1" x14ac:dyDescent="0.25"/>
    <row r="50" s="139" customFormat="1" ht="21.6" customHeight="1" x14ac:dyDescent="0.25"/>
    <row r="51" s="139" customFormat="1" ht="13.35" customHeight="1" x14ac:dyDescent="0.25"/>
    <row r="52" s="139" customFormat="1" ht="14.85" customHeight="1" x14ac:dyDescent="0.25"/>
    <row r="53" s="139" customFormat="1" ht="15.6" customHeight="1" x14ac:dyDescent="0.25"/>
    <row r="54" s="139" customFormat="1" ht="15.6" customHeight="1" x14ac:dyDescent="0.25"/>
    <row r="55" s="139" customFormat="1" x14ac:dyDescent="0.25"/>
    <row r="56" s="139" customFormat="1" x14ac:dyDescent="0.25"/>
    <row r="57" s="139" customFormat="1" ht="15.6" customHeight="1" x14ac:dyDescent="0.25"/>
    <row r="58" s="139" customFormat="1" ht="15" customHeight="1" x14ac:dyDescent="0.25"/>
    <row r="59" s="139" customFormat="1" ht="14.1" customHeight="1" x14ac:dyDescent="0.25"/>
    <row r="60" s="139" customFormat="1" ht="14.1" customHeight="1" x14ac:dyDescent="0.25"/>
    <row r="61" s="139" customFormat="1" ht="14.1" customHeight="1" x14ac:dyDescent="0.25"/>
    <row r="62" s="139" customFormat="1" ht="14.1" customHeight="1" x14ac:dyDescent="0.25"/>
    <row r="63" s="139" customFormat="1" x14ac:dyDescent="0.25"/>
    <row r="64" s="139" customFormat="1" x14ac:dyDescent="0.25"/>
    <row r="65" s="139" customFormat="1" x14ac:dyDescent="0.25"/>
    <row r="66" s="139" customFormat="1" x14ac:dyDescent="0.25"/>
    <row r="67" s="139" customFormat="1" x14ac:dyDescent="0.25"/>
    <row r="68" s="139" customFormat="1" x14ac:dyDescent="0.25"/>
    <row r="69" s="139" customFormat="1" x14ac:dyDescent="0.25"/>
    <row r="70" s="139" customFormat="1" x14ac:dyDescent="0.25"/>
    <row r="71" s="139" customFormat="1" x14ac:dyDescent="0.25"/>
    <row r="72" s="139" customFormat="1" ht="24.75" customHeight="1" x14ac:dyDescent="0.25"/>
    <row r="73" s="139" customFormat="1" x14ac:dyDescent="0.25"/>
    <row r="74" s="139" customFormat="1" x14ac:dyDescent="0.25"/>
    <row r="75" s="139" customFormat="1" x14ac:dyDescent="0.25"/>
    <row r="76" s="139" customFormat="1" x14ac:dyDescent="0.25"/>
    <row r="77" s="139" customFormat="1" x14ac:dyDescent="0.25"/>
    <row r="78" s="139" customFormat="1" x14ac:dyDescent="0.25"/>
    <row r="79" s="139" customFormat="1" x14ac:dyDescent="0.25"/>
    <row r="80" s="139" customFormat="1" x14ac:dyDescent="0.25"/>
    <row r="81" s="139" customFormat="1" x14ac:dyDescent="0.25"/>
    <row r="82" s="139" customFormat="1" x14ac:dyDescent="0.25"/>
    <row r="83" s="139" customFormat="1" x14ac:dyDescent="0.25"/>
    <row r="84" s="139" customFormat="1" x14ac:dyDescent="0.25"/>
    <row r="85" s="139" customFormat="1" x14ac:dyDescent="0.25"/>
    <row r="86" s="139" customFormat="1" x14ac:dyDescent="0.25"/>
    <row r="87" s="139" customFormat="1" x14ac:dyDescent="0.25"/>
    <row r="88" s="139" customFormat="1" x14ac:dyDescent="0.25"/>
    <row r="89" s="139" customFormat="1" x14ac:dyDescent="0.25"/>
    <row r="90" s="139" customFormat="1" x14ac:dyDescent="0.25"/>
    <row r="91" s="139" customFormat="1" x14ac:dyDescent="0.25"/>
    <row r="92" s="139" customFormat="1" x14ac:dyDescent="0.25"/>
    <row r="93" s="139" customFormat="1" x14ac:dyDescent="0.25"/>
    <row r="94" s="139" customFormat="1" x14ac:dyDescent="0.25"/>
    <row r="95" s="139" customFormat="1" x14ac:dyDescent="0.25"/>
    <row r="96" s="139" customFormat="1" x14ac:dyDescent="0.25"/>
    <row r="97" spans="1:6" x14ac:dyDescent="0.25">
      <c r="A97" s="139"/>
      <c r="B97" s="139"/>
      <c r="C97" s="139"/>
      <c r="D97" s="139"/>
      <c r="E97" s="139"/>
      <c r="F97" s="139"/>
    </row>
    <row r="98" spans="1:6" x14ac:dyDescent="0.25">
      <c r="A98" s="139"/>
      <c r="B98" s="139"/>
      <c r="C98" s="139"/>
      <c r="D98" s="139"/>
      <c r="E98" s="139"/>
      <c r="F98" s="139"/>
    </row>
    <row r="99" spans="1:6" x14ac:dyDescent="0.25">
      <c r="A99" s="139"/>
      <c r="B99" s="139"/>
      <c r="C99" s="139"/>
      <c r="D99" s="139"/>
      <c r="E99" s="139"/>
      <c r="F99" s="139"/>
    </row>
    <row r="100" spans="1:6" x14ac:dyDescent="0.25">
      <c r="A100" s="139"/>
      <c r="B100" s="139"/>
      <c r="C100" s="139"/>
      <c r="D100" s="139"/>
      <c r="E100" s="139"/>
      <c r="F100" s="139"/>
    </row>
    <row r="101" spans="1:6" x14ac:dyDescent="0.25">
      <c r="A101" s="139"/>
      <c r="B101" s="139"/>
      <c r="C101" s="139"/>
      <c r="D101" s="139"/>
      <c r="E101" s="139"/>
      <c r="F101" s="139"/>
    </row>
    <row r="102" spans="1:6" x14ac:dyDescent="0.25">
      <c r="A102" s="139"/>
      <c r="B102" s="139"/>
      <c r="C102" s="139"/>
      <c r="D102" s="139"/>
      <c r="E102" s="139"/>
      <c r="F102" s="139"/>
    </row>
    <row r="103" spans="1:6" x14ac:dyDescent="0.25">
      <c r="A103" s="139"/>
      <c r="B103" s="139"/>
      <c r="C103" s="139"/>
      <c r="D103" s="139"/>
      <c r="E103" s="139"/>
      <c r="F103" s="139"/>
    </row>
    <row r="104" spans="1:6" x14ac:dyDescent="0.25">
      <c r="A104" s="139"/>
      <c r="B104" s="139"/>
      <c r="C104" s="139"/>
      <c r="D104" s="139"/>
      <c r="E104" s="139"/>
      <c r="F104" s="139"/>
    </row>
    <row r="105" spans="1:6" x14ac:dyDescent="0.25">
      <c r="A105" s="139"/>
      <c r="B105" s="139"/>
      <c r="C105" s="139"/>
      <c r="D105" s="139"/>
      <c r="E105" s="139"/>
      <c r="F105" s="139"/>
    </row>
    <row r="106" spans="1:6" x14ac:dyDescent="0.25">
      <c r="A106" s="139"/>
      <c r="B106" s="139"/>
      <c r="C106" s="139"/>
      <c r="D106" s="139"/>
      <c r="E106" s="139"/>
      <c r="F106" s="139"/>
    </row>
    <row r="107" spans="1:6" x14ac:dyDescent="0.25">
      <c r="A107" s="139"/>
      <c r="B107" s="139"/>
      <c r="C107" s="139"/>
      <c r="D107" s="139"/>
      <c r="E107" s="139"/>
      <c r="F107" s="139"/>
    </row>
    <row r="109" spans="1:6" ht="15.75" thickBot="1" x14ac:dyDescent="0.3"/>
    <row r="110" spans="1:6" ht="15.75" thickBot="1" x14ac:dyDescent="0.3">
      <c r="A110" s="21">
        <f>COUNT(A7:A107)</f>
        <v>0</v>
      </c>
      <c r="B110" s="21">
        <f>COUNT(B7:B107)</f>
        <v>8</v>
      </c>
      <c r="C110" s="21"/>
      <c r="D110" s="21"/>
      <c r="E110" s="21">
        <f>COUNT(E7:E107)</f>
        <v>8</v>
      </c>
      <c r="F110" s="21">
        <f>COUNT(F7:F107)</f>
        <v>7</v>
      </c>
    </row>
    <row r="111" spans="1:6" ht="15.75" thickBot="1" x14ac:dyDescent="0.3"/>
    <row r="112" spans="1:6" x14ac:dyDescent="0.25">
      <c r="A112" s="22"/>
      <c r="B112" s="22"/>
      <c r="C112" s="22"/>
      <c r="D112" s="22"/>
      <c r="E112" s="22"/>
      <c r="F112" s="22"/>
    </row>
    <row r="113" spans="1:6" ht="15.75" thickBot="1" x14ac:dyDescent="0.3">
      <c r="A113" s="23"/>
      <c r="B113" s="23"/>
      <c r="C113" s="23"/>
      <c r="D113" s="23"/>
      <c r="E113" s="23"/>
      <c r="F113" s="23"/>
    </row>
  </sheetData>
  <mergeCells count="4">
    <mergeCell ref="A2:B2"/>
    <mergeCell ref="A3:C3"/>
    <mergeCell ref="A5:C5"/>
    <mergeCell ref="A24:C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C9A0-1DDD-4A66-BDFD-7896C5ED4365}">
  <sheetPr>
    <tabColor theme="6" tint="0.79998168889431442"/>
  </sheetPr>
  <dimension ref="A1:AB33"/>
  <sheetViews>
    <sheetView showGridLines="0" zoomScale="90" zoomScaleNormal="90" workbookViewId="0">
      <selection activeCell="O42" sqref="O42"/>
    </sheetView>
  </sheetViews>
  <sheetFormatPr defaultColWidth="9.42578125" defaultRowHeight="12.75" x14ac:dyDescent="0.2"/>
  <cols>
    <col min="1" max="1" width="30.42578125" style="25" customWidth="1"/>
    <col min="2" max="2" width="1.5703125" style="24" customWidth="1"/>
    <col min="3" max="3" width="8" style="25" customWidth="1"/>
    <col min="4" max="4" width="1.28515625" style="25" customWidth="1"/>
    <col min="5" max="5" width="8" style="25" customWidth="1"/>
    <col min="6" max="6" width="0.5703125" style="24" customWidth="1"/>
    <col min="7" max="7" width="9.42578125" style="25" bestFit="1" customWidth="1"/>
    <col min="8" max="8" width="0.42578125" style="25" customWidth="1"/>
    <col min="9" max="9" width="9.42578125" style="25" bestFit="1" customWidth="1"/>
    <col min="10" max="10" width="1.42578125" style="24" customWidth="1"/>
    <col min="11" max="11" width="8.42578125" style="24" bestFit="1" customWidth="1"/>
    <col min="12" max="12" width="1.42578125" style="24" customWidth="1"/>
    <col min="13" max="13" width="9.42578125" style="27" bestFit="1" customWidth="1"/>
    <col min="14" max="14" width="1.42578125" style="27" customWidth="1"/>
    <col min="15" max="15" width="9.42578125" style="27" customWidth="1"/>
    <col min="16" max="16" width="2.42578125" style="27" customWidth="1"/>
    <col min="17" max="17" width="9.42578125" style="27" customWidth="1"/>
    <col min="18" max="18" width="1.5703125" style="27" customWidth="1"/>
    <col min="19" max="19" width="9.42578125" style="27" customWidth="1"/>
    <col min="20" max="20" width="2.140625" style="27" customWidth="1"/>
    <col min="21" max="21" width="9.42578125" style="27" customWidth="1"/>
    <col min="22" max="22" width="0.85546875" style="25" customWidth="1"/>
    <col min="23" max="23" width="0.42578125" style="25" customWidth="1"/>
    <col min="24" max="25" width="0.85546875" style="25" hidden="1" customWidth="1"/>
    <col min="26" max="26" width="9.5703125" style="25" customWidth="1"/>
    <col min="27" max="27" width="1" style="25" customWidth="1"/>
    <col min="28" max="28" width="9" style="25" customWidth="1"/>
    <col min="29" max="16384" width="9.42578125" style="25"/>
  </cols>
  <sheetData>
    <row r="1" spans="1:28" x14ac:dyDescent="0.2">
      <c r="A1" s="195" t="s">
        <v>0</v>
      </c>
      <c r="M1" s="26"/>
      <c r="N1" s="26"/>
      <c r="O1" s="26"/>
      <c r="P1" s="26"/>
      <c r="Q1" s="26"/>
      <c r="R1" s="26"/>
      <c r="S1" s="26"/>
      <c r="T1" s="26"/>
      <c r="U1" s="26"/>
    </row>
    <row r="2" spans="1:28" ht="15" customHeight="1" x14ac:dyDescent="0.2">
      <c r="A2" s="195" t="s">
        <v>229</v>
      </c>
    </row>
    <row r="3" spans="1:28" x14ac:dyDescent="0.2">
      <c r="A3" s="195" t="s">
        <v>18</v>
      </c>
    </row>
    <row r="4" spans="1:28" x14ac:dyDescent="0.2">
      <c r="A4" s="195"/>
    </row>
    <row r="5" spans="1:28" x14ac:dyDescent="0.2">
      <c r="A5" s="573" t="s">
        <v>181</v>
      </c>
      <c r="B5" s="573"/>
      <c r="C5" s="573"/>
      <c r="D5" s="433"/>
      <c r="E5" s="433"/>
    </row>
    <row r="6" spans="1:28" ht="12.75" customHeight="1" x14ac:dyDescent="0.2">
      <c r="A6" s="28"/>
      <c r="B6" s="29"/>
      <c r="C6" s="576" t="s">
        <v>254</v>
      </c>
      <c r="D6" s="576"/>
      <c r="E6" s="576"/>
      <c r="G6" s="577" t="s">
        <v>21</v>
      </c>
      <c r="H6" s="577"/>
      <c r="I6" s="577"/>
      <c r="J6" s="577"/>
      <c r="K6" s="577"/>
      <c r="L6" s="577"/>
      <c r="M6" s="577"/>
      <c r="N6" s="196"/>
      <c r="O6" s="578" t="s">
        <v>20</v>
      </c>
      <c r="P6" s="578"/>
      <c r="Q6" s="578"/>
      <c r="R6" s="578"/>
      <c r="S6" s="578"/>
      <c r="T6" s="578"/>
      <c r="U6" s="578"/>
      <c r="X6" s="24"/>
      <c r="Y6" s="24"/>
      <c r="Z6" s="574" t="s">
        <v>22</v>
      </c>
      <c r="AA6" s="574"/>
      <c r="AB6" s="574"/>
    </row>
    <row r="7" spans="1:28" x14ac:dyDescent="0.2">
      <c r="A7" s="28"/>
      <c r="B7" s="29"/>
      <c r="C7" s="197" t="s">
        <v>24</v>
      </c>
      <c r="D7" s="444"/>
      <c r="E7" s="435" t="s">
        <v>25</v>
      </c>
      <c r="G7" s="197" t="s">
        <v>24</v>
      </c>
      <c r="H7" s="33"/>
      <c r="I7" s="197" t="s">
        <v>25</v>
      </c>
      <c r="J7" s="31"/>
      <c r="K7" s="197" t="s">
        <v>26</v>
      </c>
      <c r="L7" s="31"/>
      <c r="M7" s="32" t="s">
        <v>23</v>
      </c>
      <c r="N7" s="191"/>
      <c r="O7" s="197" t="s">
        <v>24</v>
      </c>
      <c r="P7" s="31"/>
      <c r="Q7" s="197" t="s">
        <v>25</v>
      </c>
      <c r="R7" s="31"/>
      <c r="S7" s="197" t="s">
        <v>26</v>
      </c>
      <c r="T7" s="31"/>
      <c r="U7" s="32" t="s">
        <v>27</v>
      </c>
      <c r="X7" s="24"/>
      <c r="Y7" s="24"/>
      <c r="Z7" s="35" t="s">
        <v>21</v>
      </c>
      <c r="AA7" s="34"/>
      <c r="AB7" s="197" t="s">
        <v>20</v>
      </c>
    </row>
    <row r="8" spans="1:28" x14ac:dyDescent="0.2">
      <c r="A8" s="30" t="s">
        <v>28</v>
      </c>
      <c r="B8" s="36"/>
      <c r="G8" s="37"/>
      <c r="H8" s="37"/>
      <c r="I8" s="37"/>
      <c r="M8" s="171"/>
      <c r="N8" s="171"/>
      <c r="O8" s="37"/>
      <c r="P8" s="24"/>
      <c r="Q8" s="37"/>
      <c r="R8" s="24"/>
      <c r="S8" s="37"/>
      <c r="T8" s="24"/>
      <c r="U8" s="38"/>
      <c r="X8" s="24"/>
      <c r="Y8" s="24"/>
      <c r="Z8" s="24"/>
      <c r="AB8" s="24"/>
    </row>
    <row r="9" spans="1:28" ht="15.75" x14ac:dyDescent="0.2">
      <c r="A9" s="39" t="s">
        <v>29</v>
      </c>
      <c r="B9" s="36"/>
      <c r="C9" s="407">
        <v>11430</v>
      </c>
      <c r="D9" s="407"/>
      <c r="E9" s="407">
        <v>11701</v>
      </c>
      <c r="G9" s="113">
        <v>10715</v>
      </c>
      <c r="H9" s="40"/>
      <c r="I9" s="40">
        <v>11139</v>
      </c>
      <c r="J9" s="41"/>
      <c r="K9" s="40">
        <v>11388</v>
      </c>
      <c r="L9" s="41"/>
      <c r="M9" s="40">
        <v>11624</v>
      </c>
      <c r="N9" s="40"/>
      <c r="O9" s="40">
        <v>10080</v>
      </c>
      <c r="P9" s="40"/>
      <c r="Q9" s="40">
        <v>10192</v>
      </c>
      <c r="R9" s="40"/>
      <c r="S9" s="40">
        <v>10304</v>
      </c>
      <c r="T9" s="40"/>
      <c r="U9" s="40">
        <v>10314</v>
      </c>
      <c r="X9" s="24"/>
      <c r="Y9" s="24"/>
      <c r="Z9" s="40">
        <v>44866</v>
      </c>
      <c r="AB9" s="40">
        <v>40890</v>
      </c>
    </row>
    <row r="10" spans="1:28" x14ac:dyDescent="0.2">
      <c r="A10" s="39" t="s">
        <v>30</v>
      </c>
      <c r="B10" s="36"/>
      <c r="G10" s="40"/>
      <c r="H10" s="40"/>
      <c r="I10" s="40"/>
      <c r="J10" s="42"/>
      <c r="K10" s="40"/>
      <c r="L10" s="42"/>
      <c r="M10" s="171"/>
      <c r="N10" s="171"/>
      <c r="O10" s="40"/>
      <c r="P10" s="40"/>
      <c r="Q10" s="40"/>
      <c r="R10" s="40"/>
      <c r="S10" s="40"/>
      <c r="T10" s="40"/>
      <c r="U10" s="40"/>
      <c r="X10" s="24"/>
      <c r="Y10" s="24"/>
      <c r="Z10" s="24"/>
      <c r="AB10" s="24"/>
    </row>
    <row r="11" spans="1:28" x14ac:dyDescent="0.2">
      <c r="A11" s="39" t="s">
        <v>31</v>
      </c>
      <c r="B11" s="36"/>
      <c r="C11" s="40">
        <v>-63</v>
      </c>
      <c r="D11" s="40"/>
      <c r="E11" s="40">
        <v>-111</v>
      </c>
      <c r="G11" s="40">
        <v>-131</v>
      </c>
      <c r="H11" s="40"/>
      <c r="I11" s="40">
        <v>-195</v>
      </c>
      <c r="K11" s="40">
        <v>-89</v>
      </c>
      <c r="M11" s="40">
        <v>-20</v>
      </c>
      <c r="N11" s="40"/>
      <c r="O11" s="40">
        <v>-13</v>
      </c>
      <c r="P11" s="40"/>
      <c r="Q11" s="40">
        <v>-54</v>
      </c>
      <c r="R11" s="40"/>
      <c r="S11" s="40">
        <v>-36</v>
      </c>
      <c r="T11" s="40"/>
      <c r="U11" s="40">
        <v>-59</v>
      </c>
      <c r="X11" s="24"/>
      <c r="Y11" s="24"/>
      <c r="Z11" s="43">
        <v>-435</v>
      </c>
      <c r="AB11" s="40">
        <v>-162</v>
      </c>
    </row>
    <row r="12" spans="1:28" ht="15.75" customHeight="1" x14ac:dyDescent="0.2">
      <c r="A12" s="39" t="s">
        <v>32</v>
      </c>
      <c r="B12" s="36"/>
      <c r="C12" s="46">
        <v>-25</v>
      </c>
      <c r="D12" s="439"/>
      <c r="E12" s="439">
        <v>-60</v>
      </c>
      <c r="G12" s="46">
        <v>-90</v>
      </c>
      <c r="H12" s="40"/>
      <c r="I12" s="46">
        <v>-90</v>
      </c>
      <c r="K12" s="46">
        <v>-68</v>
      </c>
      <c r="M12" s="46">
        <v>-29</v>
      </c>
      <c r="N12" s="40"/>
      <c r="O12" s="44">
        <v>-166</v>
      </c>
      <c r="P12" s="45"/>
      <c r="Q12" s="44">
        <v>-71</v>
      </c>
      <c r="R12" s="45"/>
      <c r="S12" s="44">
        <v>-3</v>
      </c>
      <c r="T12" s="41"/>
      <c r="U12" s="44">
        <v>-36</v>
      </c>
      <c r="X12" s="24"/>
      <c r="Y12" s="24"/>
      <c r="Z12" s="47">
        <v>-277</v>
      </c>
      <c r="AB12" s="46">
        <v>-276</v>
      </c>
    </row>
    <row r="13" spans="1:28" ht="16.5" thickBot="1" x14ac:dyDescent="0.25">
      <c r="A13" s="30" t="s">
        <v>33</v>
      </c>
      <c r="B13" s="48"/>
      <c r="C13" s="49">
        <v>11342</v>
      </c>
      <c r="D13" s="376"/>
      <c r="E13" s="49">
        <v>11530</v>
      </c>
      <c r="G13" s="49">
        <v>10494</v>
      </c>
      <c r="H13" s="376">
        <v>0</v>
      </c>
      <c r="I13" s="49">
        <v>10854</v>
      </c>
      <c r="J13" s="376">
        <v>0</v>
      </c>
      <c r="K13" s="49">
        <v>11231</v>
      </c>
      <c r="M13" s="189">
        <v>11575</v>
      </c>
      <c r="N13" s="48"/>
      <c r="O13" s="49">
        <v>9901</v>
      </c>
      <c r="P13" s="376"/>
      <c r="Q13" s="49">
        <v>10067</v>
      </c>
      <c r="R13" s="376">
        <v>0</v>
      </c>
      <c r="S13" s="49">
        <v>10265</v>
      </c>
      <c r="T13" s="376">
        <v>0</v>
      </c>
      <c r="U13" s="49">
        <v>10219</v>
      </c>
      <c r="X13" s="24"/>
      <c r="Y13" s="24"/>
      <c r="Z13" s="49">
        <v>44155</v>
      </c>
      <c r="AB13" s="49">
        <v>40452</v>
      </c>
    </row>
    <row r="14" spans="1:28" ht="14.25" thickTop="1" thickBot="1" x14ac:dyDescent="0.25">
      <c r="A14" s="30" t="s">
        <v>34</v>
      </c>
      <c r="B14" s="50"/>
      <c r="C14" s="51">
        <v>0.99199999999999999</v>
      </c>
      <c r="D14" s="445"/>
      <c r="E14" s="51">
        <v>0.98499999999999999</v>
      </c>
      <c r="G14" s="51">
        <v>0.97899999999999998</v>
      </c>
      <c r="H14" s="52" t="e">
        <v>#DIV/0!</v>
      </c>
      <c r="I14" s="51">
        <v>0.97399999999999998</v>
      </c>
      <c r="J14" s="24" t="e">
        <v>#DIV/0!</v>
      </c>
      <c r="K14" s="51">
        <v>0.98599999999999999</v>
      </c>
      <c r="M14" s="190">
        <v>0.996</v>
      </c>
      <c r="N14" s="50"/>
      <c r="O14" s="51">
        <v>0.98199999999999998</v>
      </c>
      <c r="P14" s="24"/>
      <c r="Q14" s="51">
        <v>0.98773547880690737</v>
      </c>
      <c r="R14" s="24"/>
      <c r="S14" s="51">
        <v>0.996</v>
      </c>
      <c r="T14" s="24"/>
      <c r="U14" s="51">
        <v>0.99099999999999999</v>
      </c>
      <c r="Z14" s="51">
        <v>0.98399999999999999</v>
      </c>
      <c r="AB14" s="51">
        <v>0.98899999999999999</v>
      </c>
    </row>
    <row r="15" spans="1:28" ht="13.5" thickTop="1" x14ac:dyDescent="0.2">
      <c r="G15" s="53"/>
      <c r="H15" s="53"/>
      <c r="I15" s="53"/>
      <c r="J15" s="53"/>
      <c r="K15" s="53"/>
      <c r="L15" s="53"/>
      <c r="M15" s="53"/>
      <c r="N15" s="53"/>
      <c r="O15" s="53"/>
      <c r="P15" s="53"/>
      <c r="Q15" s="53"/>
      <c r="R15" s="53"/>
      <c r="S15" s="53"/>
      <c r="T15" s="53"/>
      <c r="U15" s="53"/>
      <c r="X15" s="24"/>
      <c r="Y15" s="24"/>
      <c r="Z15" s="53"/>
      <c r="AB15" s="53"/>
    </row>
    <row r="16" spans="1:28" x14ac:dyDescent="0.2">
      <c r="A16" s="25" t="s">
        <v>285</v>
      </c>
      <c r="C16" s="53"/>
      <c r="D16" s="53"/>
      <c r="E16" s="53"/>
      <c r="F16" s="53"/>
      <c r="G16" s="53"/>
      <c r="H16" s="53"/>
      <c r="I16" s="53"/>
      <c r="J16" s="53"/>
      <c r="K16" s="53"/>
      <c r="L16" s="53"/>
      <c r="M16" s="26"/>
      <c r="N16" s="26"/>
      <c r="O16" s="26"/>
      <c r="P16" s="26"/>
      <c r="Q16" s="26"/>
      <c r="R16" s="26"/>
      <c r="S16" s="26"/>
      <c r="T16" s="26"/>
      <c r="U16" s="26"/>
      <c r="V16" s="24"/>
      <c r="W16" s="24"/>
      <c r="X16" s="24"/>
      <c r="Y16" s="24"/>
      <c r="AB16" s="24"/>
    </row>
    <row r="17" spans="1:28" ht="28.35" customHeight="1" x14ac:dyDescent="0.2">
      <c r="A17" s="575" t="s">
        <v>35</v>
      </c>
      <c r="B17" s="575"/>
      <c r="C17" s="575"/>
      <c r="D17" s="575"/>
      <c r="E17" s="575"/>
      <c r="F17" s="575"/>
      <c r="G17" s="575"/>
      <c r="H17" s="575"/>
      <c r="I17" s="575"/>
      <c r="J17" s="575"/>
      <c r="K17" s="575"/>
      <c r="L17" s="575"/>
      <c r="M17" s="575"/>
      <c r="N17" s="575"/>
      <c r="O17" s="575"/>
      <c r="P17" s="575"/>
      <c r="Q17" s="575"/>
      <c r="R17" s="575"/>
      <c r="S17" s="575"/>
      <c r="T17" s="575"/>
      <c r="U17" s="575"/>
      <c r="V17" s="575"/>
      <c r="W17" s="575"/>
      <c r="X17" s="575"/>
      <c r="Y17" s="24"/>
      <c r="Z17" s="24"/>
    </row>
    <row r="18" spans="1:28" x14ac:dyDescent="0.2">
      <c r="A18" s="25" t="s">
        <v>36</v>
      </c>
      <c r="M18" s="26"/>
      <c r="N18" s="26"/>
      <c r="O18" s="26"/>
      <c r="P18" s="26"/>
      <c r="Q18" s="26"/>
      <c r="R18" s="26"/>
      <c r="S18" s="26"/>
      <c r="T18" s="26"/>
      <c r="U18" s="26"/>
      <c r="V18" s="24"/>
      <c r="W18" s="24"/>
      <c r="X18" s="24"/>
      <c r="Y18" s="24"/>
      <c r="Z18" s="24"/>
    </row>
    <row r="19" spans="1:28" ht="13.35" customHeight="1" x14ac:dyDescent="0.2">
      <c r="A19" s="575" t="s">
        <v>37</v>
      </c>
      <c r="B19" s="575"/>
      <c r="C19" s="575"/>
      <c r="D19" s="575"/>
      <c r="E19" s="575"/>
      <c r="F19" s="575"/>
      <c r="G19" s="575"/>
      <c r="H19" s="575"/>
      <c r="I19" s="575"/>
      <c r="J19" s="575"/>
      <c r="K19" s="575"/>
      <c r="L19" s="575"/>
      <c r="M19" s="575"/>
      <c r="N19" s="575"/>
      <c r="O19" s="193"/>
      <c r="P19" s="193"/>
      <c r="Q19" s="193"/>
      <c r="R19" s="193"/>
      <c r="S19" s="193"/>
      <c r="T19" s="193"/>
      <c r="U19" s="193"/>
      <c r="V19" s="24"/>
      <c r="W19" s="24"/>
      <c r="X19" s="24"/>
      <c r="Y19" s="24"/>
      <c r="Z19" s="24"/>
    </row>
    <row r="20" spans="1:28" x14ac:dyDescent="0.2">
      <c r="A20" s="193"/>
      <c r="B20" s="193"/>
      <c r="C20" s="193"/>
      <c r="D20" s="434"/>
      <c r="E20" s="434"/>
      <c r="F20" s="193"/>
      <c r="G20" s="193"/>
      <c r="H20" s="193"/>
      <c r="I20" s="193"/>
      <c r="J20" s="193"/>
      <c r="K20" s="193"/>
      <c r="L20" s="193"/>
      <c r="M20" s="54"/>
      <c r="N20" s="54"/>
      <c r="O20" s="54"/>
      <c r="P20" s="54"/>
      <c r="Q20" s="54"/>
      <c r="R20" s="54"/>
      <c r="S20" s="54"/>
      <c r="T20" s="54"/>
      <c r="U20" s="54"/>
      <c r="V20" s="24"/>
      <c r="W20" s="24"/>
      <c r="X20" s="24"/>
      <c r="Y20" s="24"/>
      <c r="Z20" s="24"/>
    </row>
    <row r="21" spans="1:28" x14ac:dyDescent="0.2">
      <c r="A21" s="573" t="s">
        <v>182</v>
      </c>
      <c r="B21" s="573"/>
      <c r="C21" s="573"/>
      <c r="D21" s="433"/>
      <c r="E21" s="433"/>
    </row>
    <row r="22" spans="1:28" ht="15.75" x14ac:dyDescent="0.2">
      <c r="A22" s="201"/>
      <c r="B22" s="55"/>
      <c r="C22" s="576" t="s">
        <v>254</v>
      </c>
      <c r="D22" s="576"/>
      <c r="E22" s="576"/>
      <c r="F22" s="198"/>
      <c r="G22" s="574" t="s">
        <v>39</v>
      </c>
      <c r="H22" s="574"/>
      <c r="I22" s="574"/>
      <c r="J22" s="574"/>
      <c r="K22" s="574"/>
      <c r="L22" s="574"/>
      <c r="M22" s="574"/>
      <c r="N22" s="33"/>
      <c r="O22" s="574" t="s">
        <v>38</v>
      </c>
      <c r="P22" s="574"/>
      <c r="Q22" s="574"/>
      <c r="R22" s="574"/>
      <c r="S22" s="574"/>
      <c r="T22" s="574"/>
      <c r="U22" s="574"/>
      <c r="V22" s="56"/>
      <c r="W22" s="56"/>
      <c r="X22" s="56"/>
      <c r="Y22" s="56"/>
      <c r="Z22" s="574" t="s">
        <v>22</v>
      </c>
      <c r="AA22" s="574"/>
      <c r="AB22" s="574"/>
    </row>
    <row r="23" spans="1:28" x14ac:dyDescent="0.2">
      <c r="A23" s="201"/>
      <c r="B23" s="33"/>
      <c r="C23" s="393" t="s">
        <v>24</v>
      </c>
      <c r="D23" s="444"/>
      <c r="E23" s="35" t="s">
        <v>25</v>
      </c>
      <c r="F23" s="33"/>
      <c r="G23" s="197" t="s">
        <v>24</v>
      </c>
      <c r="H23" s="33"/>
      <c r="I23" s="197" t="s">
        <v>25</v>
      </c>
      <c r="J23" s="56"/>
      <c r="K23" s="197" t="s">
        <v>26</v>
      </c>
      <c r="L23" s="56"/>
      <c r="M23" s="32" t="s">
        <v>23</v>
      </c>
      <c r="N23" s="191"/>
      <c r="O23" s="197" t="s">
        <v>24</v>
      </c>
      <c r="P23" s="33"/>
      <c r="Q23" s="197" t="s">
        <v>25</v>
      </c>
      <c r="R23" s="33"/>
      <c r="S23" s="197" t="s">
        <v>26</v>
      </c>
      <c r="T23" s="33"/>
      <c r="U23" s="197" t="s">
        <v>23</v>
      </c>
      <c r="V23" s="56"/>
      <c r="W23" s="56"/>
      <c r="X23" s="56"/>
      <c r="Y23" s="56"/>
      <c r="Z23" s="35" t="s">
        <v>21</v>
      </c>
      <c r="AB23" s="197" t="s">
        <v>20</v>
      </c>
    </row>
    <row r="24" spans="1:28" x14ac:dyDescent="0.2">
      <c r="B24" s="25"/>
      <c r="F24" s="25"/>
      <c r="J24" s="56"/>
      <c r="K24" s="25"/>
      <c r="L24" s="56"/>
      <c r="M24" s="172"/>
      <c r="N24" s="172"/>
      <c r="O24" s="25"/>
      <c r="P24" s="25"/>
      <c r="Q24" s="25"/>
      <c r="R24" s="25"/>
      <c r="S24" s="25"/>
      <c r="T24" s="25"/>
      <c r="U24" s="25"/>
      <c r="V24" s="56"/>
      <c r="W24" s="56"/>
      <c r="X24" s="56"/>
      <c r="Y24" s="56"/>
    </row>
    <row r="25" spans="1:28" x14ac:dyDescent="0.2">
      <c r="A25" s="58" t="s">
        <v>240</v>
      </c>
      <c r="B25" s="25"/>
      <c r="F25" s="25"/>
      <c r="J25" s="56"/>
      <c r="K25" s="25"/>
      <c r="L25" s="56"/>
      <c r="M25" s="172"/>
      <c r="N25" s="172"/>
      <c r="O25" s="25"/>
      <c r="P25" s="25"/>
      <c r="Q25" s="25"/>
      <c r="R25" s="25"/>
      <c r="S25" s="25"/>
      <c r="T25" s="25"/>
      <c r="U25" s="25"/>
      <c r="V25" s="56"/>
      <c r="W25" s="56"/>
      <c r="X25" s="56"/>
      <c r="Y25" s="56"/>
    </row>
    <row r="26" spans="1:28" ht="15.75" x14ac:dyDescent="0.2">
      <c r="A26" s="25" t="s">
        <v>40</v>
      </c>
      <c r="B26" s="29"/>
      <c r="C26" s="57">
        <v>866</v>
      </c>
      <c r="D26" s="57"/>
      <c r="E26" s="57">
        <v>1063</v>
      </c>
      <c r="F26" s="29"/>
      <c r="G26" s="57">
        <v>934</v>
      </c>
      <c r="H26" s="29"/>
      <c r="I26" s="9">
        <v>966</v>
      </c>
      <c r="J26" s="56"/>
      <c r="K26" s="57">
        <v>1131</v>
      </c>
      <c r="L26" s="56"/>
      <c r="M26" s="57">
        <v>866</v>
      </c>
      <c r="N26" s="57"/>
      <c r="O26" s="57">
        <v>1203</v>
      </c>
      <c r="P26" s="29"/>
      <c r="Q26" s="57">
        <v>1180</v>
      </c>
      <c r="R26" s="29"/>
      <c r="S26" s="57">
        <v>1300</v>
      </c>
      <c r="T26" s="29"/>
      <c r="U26" s="57">
        <v>1075</v>
      </c>
      <c r="V26" s="56"/>
      <c r="W26" s="56"/>
      <c r="X26" s="56"/>
      <c r="Y26" s="56"/>
      <c r="Z26" s="57">
        <v>974</v>
      </c>
      <c r="AB26" s="57">
        <v>1190</v>
      </c>
    </row>
    <row r="27" spans="1:28" ht="15.75" x14ac:dyDescent="0.2">
      <c r="A27" s="25" t="s">
        <v>41</v>
      </c>
      <c r="B27" s="29"/>
      <c r="C27" s="57">
        <v>1360</v>
      </c>
      <c r="D27" s="57"/>
      <c r="E27" s="57">
        <v>1360</v>
      </c>
      <c r="F27" s="29"/>
      <c r="G27" s="57">
        <v>1428</v>
      </c>
      <c r="H27" s="29"/>
      <c r="I27" s="57">
        <v>1413</v>
      </c>
      <c r="J27" s="56"/>
      <c r="K27" s="57">
        <v>1414</v>
      </c>
      <c r="L27" s="56"/>
      <c r="M27" s="57">
        <v>1402</v>
      </c>
      <c r="N27" s="57"/>
      <c r="O27" s="57">
        <v>1653</v>
      </c>
      <c r="P27" s="29"/>
      <c r="Q27" s="57">
        <v>1633</v>
      </c>
      <c r="R27" s="29"/>
      <c r="S27" s="57">
        <v>1604</v>
      </c>
      <c r="T27" s="29"/>
      <c r="U27" s="57">
        <v>1536</v>
      </c>
      <c r="V27" s="56"/>
      <c r="W27" s="56"/>
      <c r="X27" s="56"/>
      <c r="Y27" s="56"/>
      <c r="Z27" s="57">
        <v>1414</v>
      </c>
      <c r="AB27" s="57">
        <v>1607</v>
      </c>
    </row>
    <row r="28" spans="1:28" ht="16.5" thickBot="1" x14ac:dyDescent="0.25">
      <c r="A28" s="58" t="s">
        <v>42</v>
      </c>
      <c r="B28" s="60"/>
      <c r="C28" s="61">
        <v>0.63700000000000001</v>
      </c>
      <c r="D28" s="446"/>
      <c r="E28" s="61">
        <v>0.78200000000000003</v>
      </c>
      <c r="F28" s="60"/>
      <c r="G28" s="61">
        <v>0.65400000000000003</v>
      </c>
      <c r="H28" s="60"/>
      <c r="I28" s="61">
        <v>0.68400000000000005</v>
      </c>
      <c r="J28" s="59"/>
      <c r="K28" s="61">
        <v>0.79999999999999993</v>
      </c>
      <c r="L28" s="56"/>
      <c r="M28" s="203">
        <v>0.61799999999999999</v>
      </c>
      <c r="N28" s="202"/>
      <c r="O28" s="61">
        <v>0.72799999999999998</v>
      </c>
      <c r="P28" s="60"/>
      <c r="Q28" s="61">
        <v>0.72299999999999998</v>
      </c>
      <c r="R28" s="60"/>
      <c r="S28" s="61">
        <v>0.81</v>
      </c>
      <c r="T28" s="60"/>
      <c r="U28" s="61">
        <v>0.7</v>
      </c>
      <c r="V28" s="56"/>
      <c r="W28" s="56"/>
      <c r="X28" s="56"/>
      <c r="Y28" s="56"/>
      <c r="Z28" s="61">
        <v>0.68899999999999995</v>
      </c>
      <c r="AB28" s="61">
        <v>0.74</v>
      </c>
    </row>
    <row r="29" spans="1:28" ht="13.5" thickTop="1" x14ac:dyDescent="0.2">
      <c r="A29" s="56"/>
      <c r="B29" s="56"/>
      <c r="C29" s="56"/>
      <c r="D29" s="56"/>
      <c r="E29" s="56"/>
      <c r="F29" s="56"/>
      <c r="G29" s="53"/>
      <c r="H29" s="56"/>
      <c r="I29" s="53"/>
      <c r="J29" s="56"/>
      <c r="K29" s="53"/>
      <c r="L29" s="56"/>
      <c r="M29" s="53"/>
      <c r="N29" s="53"/>
      <c r="O29" s="53"/>
      <c r="P29" s="56"/>
      <c r="Q29" s="53"/>
      <c r="R29" s="56"/>
      <c r="S29" s="53"/>
      <c r="T29" s="56"/>
      <c r="U29" s="53"/>
      <c r="V29" s="56"/>
      <c r="W29" s="56"/>
      <c r="X29" s="56"/>
      <c r="Y29" s="56"/>
      <c r="Z29" s="53"/>
      <c r="AB29" s="53"/>
    </row>
    <row r="30" spans="1:28" x14ac:dyDescent="0.2">
      <c r="A30" s="16" t="s">
        <v>43</v>
      </c>
      <c r="B30" s="56"/>
      <c r="C30" s="56"/>
      <c r="D30" s="56"/>
      <c r="E30" s="56"/>
      <c r="F30" s="56"/>
      <c r="G30" s="56"/>
      <c r="H30" s="56"/>
      <c r="I30" s="56"/>
      <c r="J30" s="56"/>
      <c r="K30" s="56"/>
      <c r="L30" s="56"/>
      <c r="M30" s="187"/>
      <c r="N30" s="187"/>
      <c r="O30" s="187"/>
      <c r="P30" s="187"/>
      <c r="Q30" s="187"/>
      <c r="R30" s="187"/>
      <c r="S30" s="187"/>
      <c r="T30" s="187"/>
      <c r="U30" s="187"/>
      <c r="V30" s="56"/>
      <c r="W30" s="56"/>
      <c r="X30" s="56"/>
      <c r="Y30" s="56"/>
      <c r="Z30" s="56"/>
      <c r="AB30" s="56"/>
    </row>
    <row r="31" spans="1:28" x14ac:dyDescent="0.2">
      <c r="A31" s="16" t="s">
        <v>44</v>
      </c>
      <c r="B31" s="56"/>
      <c r="C31" s="56"/>
      <c r="D31" s="56"/>
      <c r="E31" s="56"/>
      <c r="F31" s="56"/>
      <c r="G31" s="56"/>
      <c r="H31" s="56"/>
      <c r="I31" s="56"/>
      <c r="J31" s="56"/>
      <c r="K31" s="56"/>
      <c r="L31" s="56"/>
      <c r="M31" s="187"/>
      <c r="N31" s="187"/>
      <c r="O31" s="187"/>
      <c r="P31" s="187"/>
      <c r="Q31" s="187"/>
      <c r="R31" s="187"/>
      <c r="S31" s="187"/>
      <c r="T31" s="187"/>
      <c r="U31" s="187"/>
      <c r="V31" s="56"/>
      <c r="W31" s="56"/>
      <c r="X31" s="56"/>
      <c r="Y31" s="56"/>
      <c r="AB31" s="56"/>
    </row>
    <row r="32" spans="1:28" x14ac:dyDescent="0.2">
      <c r="A32" s="16" t="s">
        <v>45</v>
      </c>
      <c r="B32" s="56"/>
      <c r="C32" s="56"/>
      <c r="D32" s="56"/>
      <c r="E32" s="56"/>
      <c r="F32" s="56"/>
      <c r="G32" s="56"/>
      <c r="H32" s="56"/>
      <c r="I32" s="56"/>
      <c r="J32" s="56"/>
      <c r="K32" s="56"/>
      <c r="L32" s="56"/>
      <c r="M32" s="62"/>
      <c r="N32" s="62"/>
      <c r="O32" s="62"/>
      <c r="P32" s="62"/>
      <c r="Q32" s="62"/>
      <c r="R32" s="62"/>
      <c r="S32" s="62"/>
      <c r="T32" s="62"/>
      <c r="U32" s="62"/>
      <c r="V32" s="56"/>
      <c r="W32" s="56"/>
      <c r="X32" s="56"/>
      <c r="Y32" s="56"/>
      <c r="Z32" s="56"/>
      <c r="AA32" s="56"/>
      <c r="AB32" s="56"/>
    </row>
    <row r="33" spans="1:28" x14ac:dyDescent="0.2">
      <c r="A33" s="16" t="s">
        <v>46</v>
      </c>
      <c r="B33" s="56"/>
      <c r="C33" s="56"/>
      <c r="D33" s="56"/>
      <c r="E33" s="56"/>
      <c r="F33" s="56"/>
      <c r="G33" s="56"/>
      <c r="H33" s="56"/>
      <c r="I33" s="56"/>
      <c r="J33" s="56"/>
      <c r="K33" s="56"/>
      <c r="L33" s="56"/>
      <c r="M33" s="62"/>
      <c r="N33" s="62"/>
      <c r="O33" s="62"/>
      <c r="P33" s="62"/>
      <c r="Q33" s="62"/>
      <c r="R33" s="62"/>
      <c r="S33" s="62"/>
      <c r="T33" s="62"/>
      <c r="U33" s="62"/>
      <c r="V33" s="56"/>
      <c r="W33" s="56"/>
      <c r="X33" s="56"/>
      <c r="Y33" s="56"/>
      <c r="Z33" s="56"/>
      <c r="AA33" s="56"/>
      <c r="AB33" s="56"/>
    </row>
  </sheetData>
  <mergeCells count="12">
    <mergeCell ref="A17:X17"/>
    <mergeCell ref="A5:C5"/>
    <mergeCell ref="G6:M6"/>
    <mergeCell ref="O6:U6"/>
    <mergeCell ref="Z6:AB6"/>
    <mergeCell ref="C6:E6"/>
    <mergeCell ref="A21:C21"/>
    <mergeCell ref="G22:M22"/>
    <mergeCell ref="O22:U22"/>
    <mergeCell ref="Z22:AB22"/>
    <mergeCell ref="A19:N19"/>
    <mergeCell ref="C22:E2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8520-352B-4B8A-AF51-98A5976F4CC8}">
  <dimension ref="A1:AH17"/>
  <sheetViews>
    <sheetView showGridLines="0" zoomScaleNormal="100" workbookViewId="0">
      <selection activeCell="H8" sqref="H8"/>
    </sheetView>
  </sheetViews>
  <sheetFormatPr defaultColWidth="8.85546875" defaultRowHeight="15" x14ac:dyDescent="0.25"/>
  <cols>
    <col min="1" max="1" width="59.42578125" style="133" customWidth="1"/>
    <col min="2" max="2" width="11.140625" style="133" customWidth="1"/>
    <col min="3" max="3" width="1.5703125" style="133" customWidth="1"/>
    <col min="4" max="4" width="11.140625" style="133" customWidth="1"/>
    <col min="5" max="5" width="1.42578125" style="133" customWidth="1"/>
    <col min="6" max="6" width="8.85546875" style="133"/>
    <col min="7" max="7" width="0.5703125" style="133" customWidth="1"/>
    <col min="8" max="8" width="8.85546875" style="133"/>
    <col min="9" max="9" width="1.140625" style="133" customWidth="1"/>
    <col min="10" max="10" width="8.85546875" style="133"/>
    <col min="11" max="11" width="0.85546875" style="411" customWidth="1"/>
    <col min="12" max="12" width="8.85546875" style="133"/>
    <col min="13" max="13" width="0.5703125" style="133" customWidth="1"/>
    <col min="14" max="14" width="8.85546875" style="133"/>
    <col min="15" max="15" width="1" style="133" customWidth="1"/>
    <col min="16" max="16" width="8.85546875" style="133"/>
    <col min="17" max="17" width="1.42578125" style="133" customWidth="1"/>
    <col min="18" max="18" width="8.85546875" style="133"/>
    <col min="19" max="19" width="1" style="133" customWidth="1"/>
    <col min="20" max="20" width="8.85546875" style="133"/>
    <col min="21" max="21" width="1.42578125" style="133" customWidth="1"/>
    <col min="22" max="22" width="8.85546875" style="133"/>
    <col min="23" max="23" width="1.42578125" style="133" customWidth="1"/>
    <col min="24" max="24" width="8.85546875" style="133" customWidth="1"/>
    <col min="25" max="25" width="0.5703125" style="133" customWidth="1"/>
    <col min="26" max="26" width="8.85546875" style="133"/>
    <col min="27" max="27" width="1.42578125" style="133" customWidth="1"/>
    <col min="28" max="28" width="8.85546875" style="133"/>
    <col min="29" max="29" width="1.42578125" style="133" customWidth="1"/>
    <col min="30" max="30" width="8.85546875" style="133"/>
    <col min="31" max="31" width="1.42578125" style="133" customWidth="1"/>
    <col min="32" max="32" width="8.85546875" style="133"/>
    <col min="33" max="33" width="0.85546875" style="133" customWidth="1"/>
    <col min="34" max="16384" width="8.85546875" style="133"/>
  </cols>
  <sheetData>
    <row r="1" spans="1:34" x14ac:dyDescent="0.25">
      <c r="A1" s="402" t="s">
        <v>0</v>
      </c>
      <c r="B1" s="402"/>
      <c r="C1" s="432"/>
      <c r="D1" s="432"/>
      <c r="E1" s="432"/>
    </row>
    <row r="2" spans="1:34" x14ac:dyDescent="0.25">
      <c r="A2" s="572" t="s">
        <v>229</v>
      </c>
      <c r="B2" s="572"/>
      <c r="C2" s="572"/>
      <c r="D2" s="572"/>
      <c r="E2" s="572"/>
      <c r="F2" s="572"/>
    </row>
    <row r="3" spans="1:34" x14ac:dyDescent="0.25">
      <c r="A3" s="402" t="s">
        <v>230</v>
      </c>
      <c r="B3" s="401"/>
      <c r="C3" s="432"/>
      <c r="D3" s="432"/>
      <c r="E3" s="432"/>
    </row>
    <row r="4" spans="1:34" x14ac:dyDescent="0.25">
      <c r="A4" s="579" t="s">
        <v>47</v>
      </c>
      <c r="B4" s="580">
        <v>2021</v>
      </c>
      <c r="C4" s="580"/>
      <c r="D4" s="580"/>
      <c r="E4" s="436"/>
      <c r="F4" s="577" t="s">
        <v>21</v>
      </c>
      <c r="G4" s="577"/>
      <c r="H4" s="577"/>
      <c r="I4" s="577"/>
      <c r="J4" s="577"/>
      <c r="K4" s="577"/>
      <c r="L4" s="577"/>
      <c r="N4" s="577" t="s">
        <v>20</v>
      </c>
      <c r="O4" s="577"/>
      <c r="P4" s="577"/>
      <c r="Q4" s="577"/>
      <c r="R4" s="577"/>
      <c r="S4" s="577"/>
      <c r="T4" s="577"/>
      <c r="V4" s="577" t="s">
        <v>19</v>
      </c>
      <c r="W4" s="577"/>
      <c r="X4" s="577"/>
      <c r="Y4" s="577"/>
      <c r="Z4" s="577"/>
      <c r="AA4" s="577"/>
      <c r="AB4" s="577"/>
      <c r="AD4" s="577" t="s">
        <v>22</v>
      </c>
      <c r="AE4" s="577"/>
      <c r="AF4" s="577"/>
      <c r="AG4" s="577"/>
      <c r="AH4" s="577"/>
    </row>
    <row r="5" spans="1:34" x14ac:dyDescent="0.25">
      <c r="A5" s="579"/>
      <c r="B5" s="400" t="s">
        <v>24</v>
      </c>
      <c r="C5" s="436"/>
      <c r="D5" s="447" t="s">
        <v>25</v>
      </c>
      <c r="E5" s="436"/>
      <c r="F5" s="403" t="s">
        <v>24</v>
      </c>
      <c r="G5" s="33"/>
      <c r="H5" s="403" t="s">
        <v>25</v>
      </c>
      <c r="I5" s="31"/>
      <c r="J5" s="403" t="s">
        <v>26</v>
      </c>
      <c r="K5" s="412"/>
      <c r="L5" s="403" t="s">
        <v>23</v>
      </c>
      <c r="N5" s="403" t="s">
        <v>24</v>
      </c>
      <c r="O5" s="371"/>
      <c r="P5" s="403" t="s">
        <v>25</v>
      </c>
      <c r="Q5" s="31"/>
      <c r="R5" s="403" t="s">
        <v>26</v>
      </c>
      <c r="S5" s="31"/>
      <c r="T5" s="32" t="s">
        <v>27</v>
      </c>
      <c r="V5" s="403" t="s">
        <v>24</v>
      </c>
      <c r="W5" s="371"/>
      <c r="X5" s="403" t="s">
        <v>25</v>
      </c>
      <c r="Y5" s="31"/>
      <c r="Z5" s="403" t="s">
        <v>26</v>
      </c>
      <c r="AA5" s="31"/>
      <c r="AB5" s="32" t="s">
        <v>27</v>
      </c>
      <c r="AD5" s="403" t="s">
        <v>21</v>
      </c>
      <c r="AE5" s="371"/>
      <c r="AF5" s="403" t="s">
        <v>20</v>
      </c>
      <c r="AG5" s="31"/>
      <c r="AH5" s="403" t="s">
        <v>19</v>
      </c>
    </row>
    <row r="6" spans="1:34" x14ac:dyDescent="0.25">
      <c r="A6" s="30" t="s">
        <v>247</v>
      </c>
      <c r="B6" s="30"/>
      <c r="C6" s="30"/>
      <c r="D6" s="30"/>
      <c r="E6" s="30"/>
      <c r="F6" s="37"/>
      <c r="G6" s="37"/>
      <c r="H6" s="37"/>
      <c r="I6" s="24"/>
      <c r="J6" s="24"/>
      <c r="K6" s="412"/>
      <c r="L6" s="24"/>
      <c r="N6" s="37"/>
      <c r="O6" s="372"/>
      <c r="P6" s="37"/>
      <c r="Q6" s="24"/>
      <c r="R6" s="37"/>
      <c r="S6" s="24"/>
      <c r="T6" s="38"/>
      <c r="V6" s="37"/>
      <c r="W6" s="372"/>
      <c r="X6" s="37"/>
      <c r="Y6" s="24"/>
      <c r="Z6" s="37"/>
      <c r="AA6" s="24"/>
      <c r="AB6" s="38"/>
      <c r="AD6" s="37"/>
      <c r="AE6" s="372"/>
      <c r="AF6" s="37"/>
      <c r="AG6" s="24"/>
      <c r="AH6" s="37"/>
    </row>
    <row r="7" spans="1:34" ht="16.5" x14ac:dyDescent="0.25">
      <c r="A7" s="39" t="s">
        <v>48</v>
      </c>
      <c r="B7" s="40">
        <v>10318</v>
      </c>
      <c r="C7" s="39"/>
      <c r="D7" s="449">
        <v>10609</v>
      </c>
      <c r="E7" s="39"/>
      <c r="F7" s="40">
        <v>9646</v>
      </c>
      <c r="G7" s="40"/>
      <c r="H7" s="40">
        <v>10047</v>
      </c>
      <c r="I7" s="24"/>
      <c r="J7" s="40">
        <v>10284</v>
      </c>
      <c r="K7" s="412"/>
      <c r="L7" s="40">
        <v>10520</v>
      </c>
      <c r="N7" s="45">
        <v>9630</v>
      </c>
      <c r="O7" s="45"/>
      <c r="P7" s="45">
        <v>9737</v>
      </c>
      <c r="Q7" s="45"/>
      <c r="R7" s="45">
        <v>9844</v>
      </c>
      <c r="S7" s="24"/>
      <c r="T7" s="45">
        <v>9791</v>
      </c>
      <c r="V7" s="45">
        <v>8030</v>
      </c>
      <c r="W7" s="45"/>
      <c r="X7" s="45">
        <v>9546</v>
      </c>
      <c r="Y7" s="45"/>
      <c r="Z7" s="45">
        <v>9844</v>
      </c>
      <c r="AA7" s="24"/>
      <c r="AB7" s="45">
        <v>9844</v>
      </c>
      <c r="AD7" s="45">
        <v>40497</v>
      </c>
      <c r="AE7" s="45"/>
      <c r="AF7" s="45">
        <v>39002</v>
      </c>
      <c r="AG7" s="45"/>
      <c r="AH7" s="45">
        <v>37264</v>
      </c>
    </row>
    <row r="8" spans="1:34" x14ac:dyDescent="0.25">
      <c r="A8" s="39" t="s">
        <v>49</v>
      </c>
      <c r="B8" s="63">
        <v>68.2</v>
      </c>
      <c r="C8" s="39"/>
      <c r="D8" s="448">
        <v>74.400000000000006</v>
      </c>
      <c r="E8" s="39"/>
      <c r="F8" s="63">
        <v>56.8</v>
      </c>
      <c r="G8" s="64"/>
      <c r="H8" s="63">
        <v>56.7</v>
      </c>
      <c r="I8" s="65"/>
      <c r="J8" s="63">
        <v>67.300000000000011</v>
      </c>
      <c r="K8" s="412"/>
      <c r="L8" s="63">
        <v>62.599999999999994</v>
      </c>
      <c r="N8" s="63">
        <v>57.7</v>
      </c>
      <c r="O8" s="64"/>
      <c r="P8" s="63">
        <v>55.9</v>
      </c>
      <c r="Q8" s="64"/>
      <c r="R8" s="63">
        <v>56.8</v>
      </c>
      <c r="S8" s="65"/>
      <c r="T8" s="63">
        <v>59.4</v>
      </c>
      <c r="V8" s="63">
        <v>49.5</v>
      </c>
      <c r="W8" s="64"/>
      <c r="X8" s="63">
        <v>58.8</v>
      </c>
      <c r="Y8" s="64"/>
      <c r="Z8" s="63">
        <v>55.4</v>
      </c>
      <c r="AA8" s="65"/>
      <c r="AB8" s="63">
        <v>55.6</v>
      </c>
      <c r="AD8" s="63">
        <v>243.4</v>
      </c>
      <c r="AE8" s="64"/>
      <c r="AF8" s="63">
        <v>229.8</v>
      </c>
      <c r="AG8" s="64"/>
      <c r="AH8" s="63">
        <v>219.3</v>
      </c>
    </row>
    <row r="9" spans="1:34" ht="17.25" thickBot="1" x14ac:dyDescent="0.3">
      <c r="A9" s="30" t="s">
        <v>50</v>
      </c>
      <c r="B9" s="69">
        <v>6610</v>
      </c>
      <c r="C9" s="30"/>
      <c r="D9" s="450">
        <v>7013</v>
      </c>
      <c r="E9" s="30"/>
      <c r="F9" s="69">
        <v>5888</v>
      </c>
      <c r="G9" s="70"/>
      <c r="H9" s="69">
        <v>5643</v>
      </c>
      <c r="I9" s="68"/>
      <c r="J9" s="69">
        <v>6544</v>
      </c>
      <c r="K9" s="412"/>
      <c r="L9" s="69">
        <v>5951</v>
      </c>
      <c r="N9" s="66">
        <v>5993</v>
      </c>
      <c r="O9" s="67"/>
      <c r="P9" s="66">
        <v>5743</v>
      </c>
      <c r="Q9" s="68"/>
      <c r="R9" s="66">
        <v>5770</v>
      </c>
      <c r="S9" s="68"/>
      <c r="T9" s="66">
        <v>6067</v>
      </c>
      <c r="V9" s="66">
        <v>6170</v>
      </c>
      <c r="W9" s="67"/>
      <c r="X9" s="66">
        <v>6156</v>
      </c>
      <c r="Y9" s="68"/>
      <c r="Z9" s="66">
        <v>5624</v>
      </c>
      <c r="AA9" s="68"/>
      <c r="AB9" s="66">
        <v>5648</v>
      </c>
      <c r="AD9" s="66">
        <v>6010</v>
      </c>
      <c r="AE9" s="67"/>
      <c r="AF9" s="66">
        <v>5892</v>
      </c>
      <c r="AG9" s="68"/>
      <c r="AH9" s="66">
        <v>5884</v>
      </c>
    </row>
    <row r="10" spans="1:34" ht="15.75" thickTop="1" x14ac:dyDescent="0.25">
      <c r="A10" s="71"/>
      <c r="B10" s="71"/>
      <c r="C10" s="71"/>
      <c r="D10" s="71"/>
      <c r="E10" s="71"/>
      <c r="F10" s="53"/>
      <c r="G10" s="53"/>
      <c r="H10" s="53"/>
      <c r="I10" s="53"/>
      <c r="J10" s="53"/>
      <c r="K10" s="413"/>
      <c r="L10" s="53"/>
      <c r="M10" s="53"/>
      <c r="N10" s="53"/>
      <c r="O10" s="53"/>
      <c r="P10" s="53"/>
      <c r="Q10" s="53"/>
      <c r="R10" s="53"/>
      <c r="S10" s="53"/>
      <c r="T10" s="53"/>
      <c r="U10" s="68"/>
      <c r="V10" s="72"/>
      <c r="W10" s="24"/>
      <c r="X10" s="73"/>
    </row>
    <row r="11" spans="1:34" x14ac:dyDescent="0.25">
      <c r="A11" s="16" t="s">
        <v>51</v>
      </c>
      <c r="B11" s="16"/>
      <c r="C11" s="16"/>
      <c r="D11" s="16"/>
      <c r="E11" s="16"/>
      <c r="F11" s="25"/>
      <c r="G11" s="24"/>
      <c r="H11" s="25"/>
      <c r="I11" s="24"/>
      <c r="J11" s="25"/>
      <c r="K11" s="412"/>
      <c r="L11" s="25"/>
      <c r="M11" s="24"/>
      <c r="N11" s="25"/>
      <c r="O11" s="24"/>
      <c r="P11" s="25"/>
      <c r="Q11" s="25"/>
      <c r="R11" s="25"/>
      <c r="S11" s="24"/>
      <c r="T11" s="24"/>
      <c r="U11" s="24"/>
      <c r="V11" s="25"/>
      <c r="W11" s="25"/>
      <c r="X11" s="25"/>
    </row>
    <row r="12" spans="1:34" x14ac:dyDescent="0.25">
      <c r="A12" s="16" t="s">
        <v>52</v>
      </c>
      <c r="B12" s="16"/>
      <c r="C12" s="16"/>
      <c r="D12" s="16"/>
      <c r="E12" s="16"/>
      <c r="F12" s="25"/>
      <c r="G12" s="24"/>
      <c r="H12" s="25"/>
      <c r="I12" s="24"/>
      <c r="J12" s="25"/>
      <c r="K12" s="412"/>
      <c r="L12" s="25"/>
      <c r="M12" s="24"/>
      <c r="N12" s="25"/>
      <c r="O12" s="24"/>
      <c r="P12" s="25"/>
      <c r="Q12" s="25"/>
      <c r="R12" s="25"/>
      <c r="S12" s="24"/>
      <c r="T12" s="24"/>
      <c r="U12" s="24"/>
      <c r="V12" s="25"/>
      <c r="W12" s="25"/>
      <c r="X12" s="25"/>
    </row>
    <row r="13" spans="1:34" x14ac:dyDescent="0.25">
      <c r="A13" s="16"/>
      <c r="B13" s="16"/>
      <c r="C13" s="16"/>
      <c r="D13" s="16"/>
      <c r="E13" s="16"/>
      <c r="F13" s="25"/>
      <c r="G13" s="24"/>
      <c r="H13" s="25"/>
      <c r="I13" s="24"/>
      <c r="J13" s="25"/>
      <c r="K13" s="412"/>
      <c r="L13" s="25"/>
      <c r="M13" s="24"/>
      <c r="N13" s="25"/>
      <c r="O13" s="24"/>
      <c r="P13" s="25"/>
      <c r="Q13" s="25"/>
      <c r="R13" s="25"/>
      <c r="S13" s="24"/>
      <c r="T13" s="24"/>
      <c r="U13" s="24"/>
      <c r="V13" s="25"/>
      <c r="W13" s="25"/>
      <c r="X13" s="25"/>
    </row>
    <row r="14" spans="1:34" x14ac:dyDescent="0.25">
      <c r="A14" s="16"/>
      <c r="B14" s="16"/>
      <c r="C14" s="16"/>
      <c r="D14" s="16"/>
      <c r="E14" s="16"/>
      <c r="F14" s="25"/>
      <c r="G14" s="24"/>
      <c r="H14" s="25"/>
      <c r="I14" s="24"/>
      <c r="J14" s="25"/>
      <c r="K14" s="412"/>
      <c r="L14" s="25"/>
      <c r="M14" s="24"/>
      <c r="N14" s="25"/>
      <c r="O14" s="24"/>
      <c r="P14" s="25"/>
      <c r="Q14" s="25"/>
      <c r="R14" s="25"/>
      <c r="S14" s="24"/>
      <c r="T14" s="24"/>
      <c r="U14" s="24"/>
      <c r="V14" s="25"/>
      <c r="W14" s="25"/>
      <c r="X14" s="25"/>
    </row>
    <row r="15" spans="1:34" x14ac:dyDescent="0.25">
      <c r="A15" s="25"/>
      <c r="B15" s="25"/>
      <c r="C15" s="25"/>
      <c r="D15" s="25"/>
      <c r="E15" s="25"/>
      <c r="F15" s="25"/>
      <c r="G15" s="24"/>
      <c r="H15" s="25"/>
      <c r="I15" s="24"/>
      <c r="J15" s="25"/>
      <c r="K15" s="412"/>
      <c r="L15" s="25"/>
      <c r="M15" s="24"/>
      <c r="N15" s="25"/>
      <c r="O15" s="24"/>
      <c r="P15" s="25"/>
      <c r="Q15" s="25"/>
      <c r="R15" s="25"/>
      <c r="S15" s="24"/>
      <c r="T15" s="24"/>
      <c r="U15" s="24"/>
      <c r="V15" s="25"/>
      <c r="W15" s="25"/>
      <c r="X15" s="25"/>
    </row>
    <row r="16" spans="1:34" x14ac:dyDescent="0.25">
      <c r="A16" s="25"/>
      <c r="B16" s="25"/>
      <c r="C16" s="25"/>
      <c r="D16" s="25"/>
      <c r="E16" s="25"/>
      <c r="F16" s="25"/>
      <c r="G16" s="24"/>
      <c r="H16" s="25"/>
      <c r="I16" s="24"/>
      <c r="J16" s="25"/>
      <c r="K16" s="412"/>
      <c r="L16" s="25"/>
      <c r="M16" s="24"/>
      <c r="N16" s="25"/>
      <c r="O16" s="24"/>
      <c r="P16" s="25"/>
      <c r="Q16" s="25"/>
      <c r="R16" s="25"/>
      <c r="S16" s="24"/>
      <c r="T16" s="24"/>
      <c r="U16" s="24"/>
      <c r="V16" s="25"/>
      <c r="W16" s="25"/>
      <c r="X16" s="25"/>
    </row>
    <row r="17" spans="1:24" x14ac:dyDescent="0.25">
      <c r="A17" s="25"/>
      <c r="B17" s="25"/>
      <c r="C17" s="25"/>
      <c r="D17" s="25"/>
      <c r="E17" s="25"/>
      <c r="F17" s="25"/>
      <c r="G17" s="24"/>
      <c r="H17" s="25"/>
      <c r="I17" s="24"/>
      <c r="J17" s="25"/>
      <c r="K17" s="412"/>
      <c r="L17" s="25"/>
      <c r="M17" s="24"/>
      <c r="N17" s="25"/>
      <c r="O17" s="24"/>
      <c r="P17" s="25"/>
      <c r="Q17" s="25"/>
      <c r="R17" s="25"/>
      <c r="S17" s="24"/>
      <c r="T17" s="24"/>
      <c r="U17" s="24"/>
      <c r="V17" s="25"/>
      <c r="W17" s="25"/>
      <c r="X17" s="25"/>
    </row>
  </sheetData>
  <mergeCells count="7">
    <mergeCell ref="AD4:AH4"/>
    <mergeCell ref="A2:F2"/>
    <mergeCell ref="A4:A5"/>
    <mergeCell ref="N4:T4"/>
    <mergeCell ref="F4:L4"/>
    <mergeCell ref="V4:AB4"/>
    <mergeCell ref="B4:D4"/>
  </mergeCells>
  <conditionalFormatting sqref="N8:Q8">
    <cfRule type="expression" dxfId="13" priority="15" stopIfTrue="1">
      <formula>MOD(ROW(),2)=1</formula>
    </cfRule>
  </conditionalFormatting>
  <conditionalFormatting sqref="R8">
    <cfRule type="expression" dxfId="12" priority="14" stopIfTrue="1">
      <formula>MOD(ROW(),2)=1</formula>
    </cfRule>
  </conditionalFormatting>
  <conditionalFormatting sqref="T8">
    <cfRule type="expression" dxfId="11" priority="13" stopIfTrue="1">
      <formula>MOD(ROW(),2)=1</formula>
    </cfRule>
  </conditionalFormatting>
  <conditionalFormatting sqref="F8:G8">
    <cfRule type="expression" dxfId="10" priority="12" stopIfTrue="1">
      <formula>MOD(ROW(),2)=1</formula>
    </cfRule>
  </conditionalFormatting>
  <conditionalFormatting sqref="H8">
    <cfRule type="expression" dxfId="9" priority="11" stopIfTrue="1">
      <formula>MOD(ROW(),2)=1</formula>
    </cfRule>
  </conditionalFormatting>
  <conditionalFormatting sqref="J8">
    <cfRule type="expression" dxfId="8" priority="10" stopIfTrue="1">
      <formula>MOD(ROW(),2)=1</formula>
    </cfRule>
  </conditionalFormatting>
  <conditionalFormatting sqref="L8">
    <cfRule type="expression" dxfId="7" priority="9" stopIfTrue="1">
      <formula>MOD(ROW(),2)=1</formula>
    </cfRule>
  </conditionalFormatting>
  <conditionalFormatting sqref="V8:Y8">
    <cfRule type="expression" dxfId="6" priority="8" stopIfTrue="1">
      <formula>MOD(ROW(),2)=1</formula>
    </cfRule>
  </conditionalFormatting>
  <conditionalFormatting sqref="Z8">
    <cfRule type="expression" dxfId="5" priority="7" stopIfTrue="1">
      <formula>MOD(ROW(),2)=1</formula>
    </cfRule>
  </conditionalFormatting>
  <conditionalFormatting sqref="AB8">
    <cfRule type="expression" dxfId="4" priority="6" stopIfTrue="1">
      <formula>MOD(ROW(),2)=1</formula>
    </cfRule>
  </conditionalFormatting>
  <conditionalFormatting sqref="AD8:AG8">
    <cfRule type="expression" dxfId="3" priority="5" stopIfTrue="1">
      <formula>MOD(ROW(),2)=1</formula>
    </cfRule>
  </conditionalFormatting>
  <conditionalFormatting sqref="AH8">
    <cfRule type="expression" dxfId="2" priority="4" stopIfTrue="1">
      <formula>MOD(ROW(),2)=1</formula>
    </cfRule>
  </conditionalFormatting>
  <conditionalFormatting sqref="B8">
    <cfRule type="expression" dxfId="1" priority="2" stopIfTrue="1">
      <formula>MOD(ROW(),2)=1</formula>
    </cfRule>
  </conditionalFormatting>
  <conditionalFormatting sqref="D8">
    <cfRule type="expression" dxfId="0" priority="1" stopIfTrue="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BC9FB-DB3F-45B6-A42E-ED8296A09DE9}">
  <sheetPr>
    <tabColor theme="1"/>
    <pageSetUpPr fitToPage="1"/>
  </sheetPr>
  <dimension ref="A1:M156"/>
  <sheetViews>
    <sheetView topLeftCell="C34" zoomScale="120" zoomScaleNormal="120" workbookViewId="0">
      <selection activeCell="I48" sqref="I48"/>
    </sheetView>
  </sheetViews>
  <sheetFormatPr defaultColWidth="8.85546875" defaultRowHeight="12" x14ac:dyDescent="0.2"/>
  <cols>
    <col min="1" max="1" width="3.140625" style="523" hidden="1" customWidth="1"/>
    <col min="2" max="2" width="2.85546875" style="523" hidden="1" customWidth="1"/>
    <col min="3" max="3" width="8.28515625" style="529" customWidth="1"/>
    <col min="4" max="4" width="2.42578125" style="548" customWidth="1"/>
    <col min="5" max="5" width="10.85546875" style="549" customWidth="1"/>
    <col min="6" max="6" width="12.42578125" style="549" customWidth="1"/>
    <col min="7" max="7" width="12.85546875" style="523" customWidth="1"/>
    <col min="8" max="8" width="29.140625" style="523" customWidth="1"/>
    <col min="9" max="9" width="48.5703125" style="523" customWidth="1"/>
    <col min="10" max="10" width="20.5703125" style="523" customWidth="1"/>
    <col min="11" max="11" width="2.5703125" style="529" customWidth="1"/>
    <col min="12" max="12" width="30.5703125" style="530" customWidth="1"/>
    <col min="13" max="13" width="34.28515625" style="523" customWidth="1"/>
    <col min="14" max="16384" width="8.85546875" style="523"/>
  </cols>
  <sheetData>
    <row r="1" spans="1:13" s="408" customFormat="1" ht="15" x14ac:dyDescent="0.25">
      <c r="A1" s="572" t="s">
        <v>0</v>
      </c>
      <c r="B1" s="572"/>
      <c r="C1" s="572"/>
      <c r="D1" s="572"/>
      <c r="E1" s="572"/>
      <c r="F1" s="560"/>
      <c r="G1" s="111"/>
      <c r="H1" s="522"/>
      <c r="I1" s="409"/>
    </row>
    <row r="2" spans="1:13" s="408" customFormat="1" ht="14.45" customHeight="1" x14ac:dyDescent="0.25">
      <c r="A2" s="572" t="s">
        <v>229</v>
      </c>
      <c r="B2" s="572"/>
      <c r="C2" s="572"/>
      <c r="D2" s="572"/>
      <c r="E2" s="572"/>
      <c r="F2" s="572"/>
      <c r="G2" s="111"/>
      <c r="H2" s="522"/>
      <c r="I2" s="409"/>
    </row>
    <row r="3" spans="1:13" s="408" customFormat="1" ht="15" x14ac:dyDescent="0.25">
      <c r="A3" s="572" t="s">
        <v>241</v>
      </c>
      <c r="B3" s="572"/>
      <c r="C3" s="572"/>
      <c r="D3" s="572"/>
      <c r="E3" s="572"/>
      <c r="F3" s="572"/>
      <c r="G3" s="572"/>
      <c r="H3" s="522"/>
      <c r="I3" s="409"/>
    </row>
    <row r="4" spans="1:13" s="408" customFormat="1" ht="16.5" x14ac:dyDescent="0.25">
      <c r="A4" s="561"/>
      <c r="B4" s="562"/>
      <c r="C4" s="563"/>
      <c r="D4" s="564"/>
      <c r="E4" s="563"/>
      <c r="F4" s="564"/>
      <c r="G4" s="563"/>
      <c r="H4" s="409"/>
      <c r="I4" s="409"/>
    </row>
    <row r="5" spans="1:13" s="408" customFormat="1" ht="15" x14ac:dyDescent="0.25">
      <c r="A5" s="565" t="s">
        <v>395</v>
      </c>
      <c r="B5" s="565"/>
      <c r="C5" s="565" t="s">
        <v>395</v>
      </c>
      <c r="D5" s="565"/>
      <c r="E5" s="565"/>
      <c r="F5" s="565"/>
      <c r="G5" s="565"/>
      <c r="H5" s="522"/>
      <c r="I5" s="409"/>
    </row>
    <row r="6" spans="1:13" x14ac:dyDescent="0.2">
      <c r="C6" s="524"/>
      <c r="D6" s="525"/>
      <c r="E6" s="526"/>
      <c r="F6" s="526"/>
      <c r="G6" s="527"/>
      <c r="H6" s="528"/>
      <c r="I6" s="581" t="s">
        <v>414</v>
      </c>
      <c r="J6" s="582"/>
      <c r="L6" s="583" t="s">
        <v>426</v>
      </c>
      <c r="M6" s="584"/>
    </row>
    <row r="7" spans="1:13" s="531" customFormat="1" ht="55.5" customHeight="1" x14ac:dyDescent="0.2">
      <c r="C7" s="532" t="s">
        <v>277</v>
      </c>
      <c r="D7" s="533"/>
      <c r="E7" s="534" t="s">
        <v>4</v>
      </c>
      <c r="F7" s="534" t="s">
        <v>53</v>
      </c>
      <c r="G7" s="534" t="s">
        <v>54</v>
      </c>
      <c r="H7" s="535" t="s">
        <v>278</v>
      </c>
      <c r="I7" s="536" t="s">
        <v>427</v>
      </c>
      <c r="J7" s="537" t="s">
        <v>55</v>
      </c>
      <c r="K7" s="532"/>
      <c r="L7" s="536" t="s">
        <v>427</v>
      </c>
      <c r="M7" s="538" t="s">
        <v>415</v>
      </c>
    </row>
    <row r="8" spans="1:13" ht="14.25" customHeight="1" x14ac:dyDescent="0.25">
      <c r="A8" s="523">
        <v>346</v>
      </c>
      <c r="B8" s="133" t="s">
        <v>428</v>
      </c>
      <c r="C8" s="539" t="s">
        <v>429</v>
      </c>
      <c r="D8" s="540"/>
      <c r="E8" s="306">
        <v>15000</v>
      </c>
      <c r="F8" s="307">
        <v>2016</v>
      </c>
      <c r="G8" s="541">
        <v>44341</v>
      </c>
      <c r="H8" s="542" t="s">
        <v>65</v>
      </c>
      <c r="I8" s="542" t="s">
        <v>430</v>
      </c>
      <c r="J8" s="543">
        <v>45.8</v>
      </c>
      <c r="K8" s="540"/>
      <c r="L8" s="411"/>
      <c r="M8" s="411"/>
    </row>
    <row r="9" spans="1:13" ht="14.25" customHeight="1" x14ac:dyDescent="0.25">
      <c r="A9" s="523">
        <v>175</v>
      </c>
      <c r="B9" s="133" t="s">
        <v>431</v>
      </c>
      <c r="C9" s="539" t="s">
        <v>432</v>
      </c>
      <c r="D9" s="540" t="s">
        <v>433</v>
      </c>
      <c r="E9" s="306">
        <v>14000</v>
      </c>
      <c r="F9" s="307">
        <v>2015</v>
      </c>
      <c r="G9" s="541">
        <v>42293</v>
      </c>
      <c r="H9" s="542" t="s">
        <v>56</v>
      </c>
      <c r="I9" s="542" t="s">
        <v>57</v>
      </c>
      <c r="J9" s="543">
        <v>46.8</v>
      </c>
      <c r="K9" s="540"/>
      <c r="L9" s="411"/>
      <c r="M9" s="544"/>
    </row>
    <row r="10" spans="1:13" ht="14.25" customHeight="1" x14ac:dyDescent="0.25">
      <c r="A10" s="523">
        <v>168</v>
      </c>
      <c r="B10" s="133" t="s">
        <v>434</v>
      </c>
      <c r="C10" s="539" t="s">
        <v>435</v>
      </c>
      <c r="D10" s="540"/>
      <c r="E10" s="306">
        <v>14000</v>
      </c>
      <c r="F10" s="307">
        <v>2015</v>
      </c>
      <c r="G10" s="541">
        <v>42116</v>
      </c>
      <c r="H10" s="542" t="s">
        <v>56</v>
      </c>
      <c r="I10" s="542" t="s">
        <v>57</v>
      </c>
      <c r="J10" s="543">
        <v>46.8</v>
      </c>
      <c r="K10" s="540"/>
      <c r="L10" s="411"/>
      <c r="M10" s="544"/>
    </row>
    <row r="11" spans="1:13" ht="14.25" customHeight="1" x14ac:dyDescent="0.25">
      <c r="A11" s="523">
        <v>173</v>
      </c>
      <c r="B11" s="133" t="s">
        <v>436</v>
      </c>
      <c r="C11" s="539" t="s">
        <v>437</v>
      </c>
      <c r="D11" s="540" t="s">
        <v>433</v>
      </c>
      <c r="E11" s="306">
        <v>14000</v>
      </c>
      <c r="F11" s="307">
        <v>2015</v>
      </c>
      <c r="G11" s="541">
        <v>42237</v>
      </c>
      <c r="H11" s="542" t="s">
        <v>56</v>
      </c>
      <c r="I11" s="542" t="s">
        <v>57</v>
      </c>
      <c r="J11" s="543">
        <v>46.8</v>
      </c>
      <c r="K11" s="540"/>
      <c r="L11" s="545"/>
      <c r="M11" s="544"/>
    </row>
    <row r="12" spans="1:13" ht="14.25" customHeight="1" x14ac:dyDescent="0.25">
      <c r="A12" s="523">
        <v>172</v>
      </c>
      <c r="B12" s="133" t="s">
        <v>438</v>
      </c>
      <c r="C12" s="539" t="s">
        <v>439</v>
      </c>
      <c r="D12" s="540"/>
      <c r="E12" s="306">
        <v>14000</v>
      </c>
      <c r="F12" s="307">
        <v>2015</v>
      </c>
      <c r="G12" s="541">
        <v>42208</v>
      </c>
      <c r="H12" s="542" t="s">
        <v>56</v>
      </c>
      <c r="I12" s="542" t="s">
        <v>57</v>
      </c>
      <c r="J12" s="543">
        <v>46.8</v>
      </c>
      <c r="K12" s="540"/>
      <c r="L12" s="545"/>
      <c r="M12" s="544"/>
    </row>
    <row r="13" spans="1:13" ht="14.25" customHeight="1" x14ac:dyDescent="0.25">
      <c r="A13" s="523">
        <v>170</v>
      </c>
      <c r="B13" s="133" t="s">
        <v>440</v>
      </c>
      <c r="C13" s="539" t="s">
        <v>441</v>
      </c>
      <c r="D13" s="540" t="s">
        <v>433</v>
      </c>
      <c r="E13" s="306">
        <v>14000</v>
      </c>
      <c r="F13" s="307">
        <v>2015</v>
      </c>
      <c r="G13" s="541">
        <v>42165</v>
      </c>
      <c r="H13" s="542" t="s">
        <v>56</v>
      </c>
      <c r="I13" s="542" t="s">
        <v>57</v>
      </c>
      <c r="J13" s="543">
        <v>46.8</v>
      </c>
      <c r="K13" s="540"/>
      <c r="L13" s="545"/>
      <c r="M13" s="544"/>
    </row>
    <row r="14" spans="1:13" ht="14.25" customHeight="1" x14ac:dyDescent="0.25">
      <c r="A14" s="523">
        <v>166</v>
      </c>
      <c r="B14" s="133" t="s">
        <v>442</v>
      </c>
      <c r="C14" s="539" t="s">
        <v>443</v>
      </c>
      <c r="D14" s="540"/>
      <c r="E14" s="306">
        <v>14000</v>
      </c>
      <c r="F14" s="307">
        <v>2015</v>
      </c>
      <c r="G14" s="541">
        <v>42101</v>
      </c>
      <c r="H14" s="542" t="s">
        <v>56</v>
      </c>
      <c r="I14" s="542" t="s">
        <v>57</v>
      </c>
      <c r="J14" s="543">
        <v>46.8</v>
      </c>
      <c r="K14" s="540"/>
      <c r="L14" s="545"/>
      <c r="M14" s="544"/>
    </row>
    <row r="15" spans="1:13" ht="14.25" customHeight="1" x14ac:dyDescent="0.25">
      <c r="A15" s="523">
        <v>171</v>
      </c>
      <c r="B15" s="133" t="s">
        <v>444</v>
      </c>
      <c r="C15" s="539" t="s">
        <v>445</v>
      </c>
      <c r="D15" s="540"/>
      <c r="E15" s="306">
        <v>14000</v>
      </c>
      <c r="F15" s="307">
        <v>2015</v>
      </c>
      <c r="G15" s="541">
        <v>42188</v>
      </c>
      <c r="H15" s="542" t="s">
        <v>56</v>
      </c>
      <c r="I15" s="542" t="s">
        <v>57</v>
      </c>
      <c r="J15" s="543">
        <v>46.8</v>
      </c>
      <c r="K15" s="540"/>
      <c r="L15" s="545"/>
      <c r="M15" s="544"/>
    </row>
    <row r="16" spans="1:13" ht="14.25" customHeight="1" x14ac:dyDescent="0.25">
      <c r="A16" s="523">
        <v>169</v>
      </c>
      <c r="B16" s="133" t="s">
        <v>446</v>
      </c>
      <c r="C16" s="539" t="s">
        <v>447</v>
      </c>
      <c r="D16" s="540"/>
      <c r="E16" s="306">
        <v>14000</v>
      </c>
      <c r="F16" s="307">
        <v>2015</v>
      </c>
      <c r="G16" s="541">
        <v>42150</v>
      </c>
      <c r="H16" s="542" t="s">
        <v>56</v>
      </c>
      <c r="I16" s="542" t="s">
        <v>57</v>
      </c>
      <c r="J16" s="543">
        <v>46.8</v>
      </c>
      <c r="K16" s="540"/>
      <c r="L16" s="545"/>
      <c r="M16" s="544"/>
    </row>
    <row r="17" spans="1:13" ht="14.25" customHeight="1" x14ac:dyDescent="0.25">
      <c r="A17" s="523">
        <v>167</v>
      </c>
      <c r="B17" s="133" t="s">
        <v>448</v>
      </c>
      <c r="C17" s="539" t="s">
        <v>449</v>
      </c>
      <c r="D17" s="540"/>
      <c r="E17" s="306">
        <v>14000</v>
      </c>
      <c r="F17" s="307">
        <v>2015</v>
      </c>
      <c r="G17" s="541">
        <v>42107</v>
      </c>
      <c r="H17" s="542" t="s">
        <v>56</v>
      </c>
      <c r="I17" s="542" t="s">
        <v>57</v>
      </c>
      <c r="J17" s="543">
        <v>46.8</v>
      </c>
      <c r="K17" s="540"/>
      <c r="L17" s="545"/>
      <c r="M17" s="544"/>
    </row>
    <row r="18" spans="1:13" ht="14.25" customHeight="1" x14ac:dyDescent="0.25">
      <c r="A18" s="523">
        <v>174</v>
      </c>
      <c r="B18" s="133" t="s">
        <v>450</v>
      </c>
      <c r="C18" s="539" t="s">
        <v>451</v>
      </c>
      <c r="D18" s="540"/>
      <c r="E18" s="306">
        <v>14000</v>
      </c>
      <c r="F18" s="307">
        <v>2015</v>
      </c>
      <c r="G18" s="541">
        <v>42264</v>
      </c>
      <c r="H18" s="542" t="s">
        <v>56</v>
      </c>
      <c r="I18" s="542" t="s">
        <v>57</v>
      </c>
      <c r="J18" s="543">
        <v>46.8</v>
      </c>
      <c r="K18" s="540"/>
      <c r="L18" s="545"/>
      <c r="M18" s="544"/>
    </row>
    <row r="19" spans="1:13" ht="14.25" customHeight="1" x14ac:dyDescent="0.25">
      <c r="A19" s="523">
        <v>178</v>
      </c>
      <c r="B19" s="133" t="s">
        <v>452</v>
      </c>
      <c r="C19" s="539" t="s">
        <v>453</v>
      </c>
      <c r="D19" s="540"/>
      <c r="E19" s="306">
        <v>14000</v>
      </c>
      <c r="F19" s="307">
        <v>2016</v>
      </c>
      <c r="G19" s="541">
        <v>42598</v>
      </c>
      <c r="H19" s="542" t="s">
        <v>56</v>
      </c>
      <c r="I19" s="542" t="s">
        <v>57</v>
      </c>
      <c r="J19" s="543">
        <v>51.2</v>
      </c>
      <c r="K19" s="540"/>
      <c r="L19" s="545"/>
      <c r="M19" s="544"/>
    </row>
    <row r="20" spans="1:13" ht="14.25" customHeight="1" x14ac:dyDescent="0.25">
      <c r="A20" s="523">
        <v>177</v>
      </c>
      <c r="B20" s="133" t="s">
        <v>454</v>
      </c>
      <c r="C20" s="539" t="s">
        <v>455</v>
      </c>
      <c r="D20" s="540" t="s">
        <v>433</v>
      </c>
      <c r="E20" s="306">
        <v>14000</v>
      </c>
      <c r="F20" s="307">
        <v>2016</v>
      </c>
      <c r="G20" s="541">
        <v>42519</v>
      </c>
      <c r="H20" s="542" t="s">
        <v>56</v>
      </c>
      <c r="I20" s="542" t="s">
        <v>57</v>
      </c>
      <c r="J20" s="543">
        <v>51.2</v>
      </c>
      <c r="K20" s="540"/>
      <c r="L20" s="545"/>
      <c r="M20" s="544"/>
    </row>
    <row r="21" spans="1:13" ht="14.25" customHeight="1" x14ac:dyDescent="0.25">
      <c r="A21" s="523">
        <v>176</v>
      </c>
      <c r="B21" s="133" t="s">
        <v>456</v>
      </c>
      <c r="C21" s="539" t="s">
        <v>457</v>
      </c>
      <c r="D21" s="540" t="s">
        <v>433</v>
      </c>
      <c r="E21" s="306">
        <v>14000</v>
      </c>
      <c r="F21" s="307">
        <v>2016</v>
      </c>
      <c r="G21" s="541">
        <v>42498</v>
      </c>
      <c r="H21" s="542" t="s">
        <v>56</v>
      </c>
      <c r="I21" s="542" t="s">
        <v>57</v>
      </c>
      <c r="J21" s="543">
        <v>51.2</v>
      </c>
      <c r="K21" s="540"/>
      <c r="L21" s="545"/>
      <c r="M21" s="544"/>
    </row>
    <row r="22" spans="1:13" ht="14.25" customHeight="1" x14ac:dyDescent="0.25">
      <c r="A22" s="523">
        <v>179</v>
      </c>
      <c r="B22" s="133" t="s">
        <v>458</v>
      </c>
      <c r="C22" s="539" t="s">
        <v>459</v>
      </c>
      <c r="D22" s="540" t="s">
        <v>433</v>
      </c>
      <c r="E22" s="306">
        <v>14000</v>
      </c>
      <c r="F22" s="307">
        <v>2017</v>
      </c>
      <c r="G22" s="541">
        <v>42888</v>
      </c>
      <c r="H22" s="542" t="s">
        <v>56</v>
      </c>
      <c r="I22" s="542" t="s">
        <v>57</v>
      </c>
      <c r="J22" s="543">
        <v>51.2</v>
      </c>
      <c r="K22" s="540"/>
      <c r="L22" s="545"/>
      <c r="M22" s="544"/>
    </row>
    <row r="23" spans="1:13" ht="14.25" customHeight="1" x14ac:dyDescent="0.25">
      <c r="A23" s="523">
        <v>180</v>
      </c>
      <c r="B23" s="133" t="s">
        <v>460</v>
      </c>
      <c r="C23" s="539" t="s">
        <v>461</v>
      </c>
      <c r="D23" s="540"/>
      <c r="E23" s="306">
        <v>14000</v>
      </c>
      <c r="F23" s="307">
        <v>2017</v>
      </c>
      <c r="G23" s="541">
        <v>42916</v>
      </c>
      <c r="H23" s="542" t="s">
        <v>56</v>
      </c>
      <c r="I23" s="542" t="s">
        <v>57</v>
      </c>
      <c r="J23" s="543">
        <v>51.2</v>
      </c>
      <c r="K23" s="540"/>
      <c r="L23" s="545"/>
      <c r="M23" s="544"/>
    </row>
    <row r="24" spans="1:13" ht="14.25" customHeight="1" x14ac:dyDescent="0.25">
      <c r="A24" s="523">
        <v>138</v>
      </c>
      <c r="B24" s="133" t="s">
        <v>462</v>
      </c>
      <c r="C24" s="539" t="s">
        <v>463</v>
      </c>
      <c r="D24" s="540"/>
      <c r="E24" s="306">
        <v>13100</v>
      </c>
      <c r="F24" s="307">
        <v>2011</v>
      </c>
      <c r="G24" s="541">
        <v>40704</v>
      </c>
      <c r="H24" s="542" t="s">
        <v>258</v>
      </c>
      <c r="I24" s="542" t="s">
        <v>58</v>
      </c>
      <c r="J24" s="543">
        <v>55</v>
      </c>
      <c r="K24" s="540"/>
      <c r="L24" s="545"/>
      <c r="M24" s="544"/>
    </row>
    <row r="25" spans="1:13" ht="14.25" customHeight="1" x14ac:dyDescent="0.25">
      <c r="A25" s="523">
        <v>139</v>
      </c>
      <c r="B25" s="133" t="s">
        <v>464</v>
      </c>
      <c r="C25" s="539" t="s">
        <v>465</v>
      </c>
      <c r="D25" s="540"/>
      <c r="E25" s="306">
        <v>13100</v>
      </c>
      <c r="F25" s="307">
        <v>2011</v>
      </c>
      <c r="G25" s="541">
        <v>40774</v>
      </c>
      <c r="H25" s="542" t="s">
        <v>258</v>
      </c>
      <c r="I25" s="542" t="s">
        <v>58</v>
      </c>
      <c r="J25" s="543">
        <v>55</v>
      </c>
      <c r="K25" s="540"/>
      <c r="L25" s="545"/>
      <c r="M25" s="544"/>
    </row>
    <row r="26" spans="1:13" ht="14.25" customHeight="1" x14ac:dyDescent="0.25">
      <c r="A26" s="523">
        <v>144</v>
      </c>
      <c r="B26" s="133" t="s">
        <v>466</v>
      </c>
      <c r="C26" s="539" t="s">
        <v>467</v>
      </c>
      <c r="D26" s="540"/>
      <c r="E26" s="306">
        <v>13100</v>
      </c>
      <c r="F26" s="307">
        <v>2011</v>
      </c>
      <c r="G26" s="541">
        <v>40723</v>
      </c>
      <c r="H26" s="542" t="s">
        <v>258</v>
      </c>
      <c r="I26" s="542" t="s">
        <v>58</v>
      </c>
      <c r="J26" s="543">
        <v>55</v>
      </c>
      <c r="K26" s="540"/>
      <c r="L26" s="545"/>
      <c r="M26" s="544"/>
    </row>
    <row r="27" spans="1:13" ht="14.25" customHeight="1" x14ac:dyDescent="0.25">
      <c r="A27" s="523">
        <v>142</v>
      </c>
      <c r="B27" s="133" t="s">
        <v>468</v>
      </c>
      <c r="C27" s="539" t="s">
        <v>469</v>
      </c>
      <c r="D27" s="540"/>
      <c r="E27" s="306">
        <v>13100</v>
      </c>
      <c r="F27" s="307">
        <v>2011</v>
      </c>
      <c r="G27" s="541">
        <v>40765</v>
      </c>
      <c r="H27" s="542" t="s">
        <v>258</v>
      </c>
      <c r="I27" s="542" t="s">
        <v>58</v>
      </c>
      <c r="J27" s="543">
        <v>55</v>
      </c>
      <c r="K27" s="540"/>
      <c r="L27" s="545"/>
      <c r="M27" s="544"/>
    </row>
    <row r="28" spans="1:13" ht="14.25" customHeight="1" x14ac:dyDescent="0.25">
      <c r="A28" s="523">
        <v>141</v>
      </c>
      <c r="B28" s="133" t="s">
        <v>470</v>
      </c>
      <c r="C28" s="539" t="s">
        <v>471</v>
      </c>
      <c r="D28" s="540"/>
      <c r="E28" s="306">
        <v>13100</v>
      </c>
      <c r="F28" s="307">
        <v>2012</v>
      </c>
      <c r="G28" s="541">
        <v>40976</v>
      </c>
      <c r="H28" s="542" t="s">
        <v>258</v>
      </c>
      <c r="I28" s="542" t="s">
        <v>58</v>
      </c>
      <c r="J28" s="543">
        <v>55</v>
      </c>
      <c r="K28" s="540"/>
      <c r="L28" s="545"/>
      <c r="M28" s="544"/>
    </row>
    <row r="29" spans="1:13" ht="14.25" customHeight="1" x14ac:dyDescent="0.25">
      <c r="A29" s="523">
        <v>143</v>
      </c>
      <c r="B29" s="133" t="s">
        <v>472</v>
      </c>
      <c r="C29" s="539" t="s">
        <v>473</v>
      </c>
      <c r="D29" s="540"/>
      <c r="E29" s="306">
        <v>13100</v>
      </c>
      <c r="F29" s="307">
        <v>2012</v>
      </c>
      <c r="G29" s="541">
        <v>40982</v>
      </c>
      <c r="H29" s="542" t="s">
        <v>258</v>
      </c>
      <c r="I29" s="542" t="s">
        <v>58</v>
      </c>
      <c r="J29" s="543">
        <v>55</v>
      </c>
      <c r="K29" s="540"/>
      <c r="L29" s="545"/>
      <c r="M29" s="544"/>
    </row>
    <row r="30" spans="1:13" ht="14.25" customHeight="1" x14ac:dyDescent="0.25">
      <c r="A30" s="523">
        <v>140</v>
      </c>
      <c r="B30" s="133" t="s">
        <v>474</v>
      </c>
      <c r="C30" s="539" t="s">
        <v>475</v>
      </c>
      <c r="D30" s="540"/>
      <c r="E30" s="306">
        <v>13100</v>
      </c>
      <c r="F30" s="307">
        <v>2012</v>
      </c>
      <c r="G30" s="541">
        <v>41028</v>
      </c>
      <c r="H30" s="542" t="s">
        <v>258</v>
      </c>
      <c r="I30" s="542" t="s">
        <v>58</v>
      </c>
      <c r="J30" s="543">
        <v>55</v>
      </c>
      <c r="K30" s="540"/>
      <c r="L30" s="545"/>
      <c r="M30" s="544"/>
    </row>
    <row r="31" spans="1:13" ht="14.25" customHeight="1" x14ac:dyDescent="0.25">
      <c r="A31" s="523">
        <v>137</v>
      </c>
      <c r="B31" s="133" t="s">
        <v>476</v>
      </c>
      <c r="C31" s="539" t="s">
        <v>477</v>
      </c>
      <c r="D31" s="540"/>
      <c r="E31" s="306">
        <v>13100</v>
      </c>
      <c r="F31" s="307">
        <v>2012</v>
      </c>
      <c r="G31" s="541">
        <v>41018</v>
      </c>
      <c r="H31" s="542" t="s">
        <v>258</v>
      </c>
      <c r="I31" s="542" t="s">
        <v>58</v>
      </c>
      <c r="J31" s="543">
        <v>55</v>
      </c>
      <c r="K31" s="540"/>
      <c r="L31" s="545"/>
      <c r="M31" s="544"/>
    </row>
    <row r="32" spans="1:13" ht="14.25" customHeight="1" x14ac:dyDescent="0.25">
      <c r="A32" s="523">
        <v>333</v>
      </c>
      <c r="B32" s="133" t="s">
        <v>478</v>
      </c>
      <c r="C32" s="539" t="s">
        <v>479</v>
      </c>
      <c r="D32" s="540" t="s">
        <v>257</v>
      </c>
      <c r="E32" s="306">
        <v>13000</v>
      </c>
      <c r="F32" s="307">
        <v>2010</v>
      </c>
      <c r="G32" s="541">
        <v>44060</v>
      </c>
      <c r="H32" s="542" t="s">
        <v>59</v>
      </c>
      <c r="I32" s="542" t="s">
        <v>60</v>
      </c>
      <c r="J32" s="543">
        <v>34.35</v>
      </c>
      <c r="K32" s="540"/>
      <c r="L32" s="545"/>
      <c r="M32" s="544"/>
    </row>
    <row r="33" spans="1:13" ht="14.25" customHeight="1" x14ac:dyDescent="0.25">
      <c r="A33" s="523">
        <v>332</v>
      </c>
      <c r="B33" s="133" t="s">
        <v>480</v>
      </c>
      <c r="C33" s="539" t="s">
        <v>481</v>
      </c>
      <c r="D33" s="540" t="s">
        <v>257</v>
      </c>
      <c r="E33" s="306">
        <v>13000</v>
      </c>
      <c r="F33" s="307">
        <v>2011</v>
      </c>
      <c r="G33" s="541">
        <v>44078</v>
      </c>
      <c r="H33" s="542" t="s">
        <v>59</v>
      </c>
      <c r="I33" s="542" t="s">
        <v>60</v>
      </c>
      <c r="J33" s="543">
        <v>34.35</v>
      </c>
      <c r="K33" s="540"/>
      <c r="L33" s="545"/>
      <c r="M33" s="544"/>
    </row>
    <row r="34" spans="1:13" ht="14.25" customHeight="1" x14ac:dyDescent="0.25">
      <c r="A34" s="523">
        <v>334</v>
      </c>
      <c r="B34" s="133" t="s">
        <v>482</v>
      </c>
      <c r="C34" s="539" t="s">
        <v>483</v>
      </c>
      <c r="D34" s="540"/>
      <c r="E34" s="306">
        <v>12000</v>
      </c>
      <c r="F34" s="307">
        <v>2018</v>
      </c>
      <c r="G34" s="541">
        <v>44132</v>
      </c>
      <c r="H34" s="542" t="s">
        <v>59</v>
      </c>
      <c r="I34" s="542" t="s">
        <v>484</v>
      </c>
      <c r="J34" s="543">
        <v>35</v>
      </c>
      <c r="K34" s="540"/>
      <c r="L34" s="545"/>
      <c r="M34" s="544"/>
    </row>
    <row r="35" spans="1:13" ht="14.25" customHeight="1" x14ac:dyDescent="0.25">
      <c r="A35" s="523">
        <v>335</v>
      </c>
      <c r="B35" s="133" t="s">
        <v>485</v>
      </c>
      <c r="C35" s="539" t="s">
        <v>486</v>
      </c>
      <c r="D35" s="540"/>
      <c r="E35" s="306">
        <v>12000</v>
      </c>
      <c r="F35" s="307">
        <v>2018</v>
      </c>
      <c r="G35" s="541">
        <v>44251</v>
      </c>
      <c r="H35" s="542" t="s">
        <v>63</v>
      </c>
      <c r="I35" s="542" t="s">
        <v>259</v>
      </c>
      <c r="J35" s="543">
        <v>23.4</v>
      </c>
      <c r="K35" s="540"/>
      <c r="L35" s="545"/>
      <c r="M35" s="544"/>
    </row>
    <row r="36" spans="1:13" ht="14.25" customHeight="1" x14ac:dyDescent="0.25">
      <c r="A36" s="523">
        <v>327</v>
      </c>
      <c r="B36" s="133" t="s">
        <v>487</v>
      </c>
      <c r="C36" s="539" t="s">
        <v>488</v>
      </c>
      <c r="D36" s="540" t="s">
        <v>257</v>
      </c>
      <c r="E36" s="306">
        <v>12000</v>
      </c>
      <c r="F36" s="307">
        <v>2018</v>
      </c>
      <c r="G36" s="541">
        <v>43923</v>
      </c>
      <c r="H36" s="542" t="s">
        <v>61</v>
      </c>
      <c r="I36" s="542" t="s">
        <v>62</v>
      </c>
      <c r="J36" s="543">
        <v>38</v>
      </c>
      <c r="K36" s="540"/>
      <c r="L36" s="545"/>
      <c r="M36" s="544"/>
    </row>
    <row r="37" spans="1:13" ht="14.25" customHeight="1" x14ac:dyDescent="0.25">
      <c r="A37" s="523">
        <v>330</v>
      </c>
      <c r="B37" s="133" t="s">
        <v>489</v>
      </c>
      <c r="C37" s="539" t="s">
        <v>490</v>
      </c>
      <c r="D37" s="540" t="s">
        <v>257</v>
      </c>
      <c r="E37" s="306">
        <v>12000</v>
      </c>
      <c r="F37" s="307">
        <v>2018</v>
      </c>
      <c r="G37" s="541">
        <v>43929</v>
      </c>
      <c r="H37" s="542" t="s">
        <v>61</v>
      </c>
      <c r="I37" s="542" t="s">
        <v>62</v>
      </c>
      <c r="J37" s="543">
        <v>38</v>
      </c>
      <c r="K37" s="540"/>
      <c r="L37" s="545"/>
      <c r="M37" s="544"/>
    </row>
    <row r="38" spans="1:13" ht="14.25" customHeight="1" x14ac:dyDescent="0.25">
      <c r="A38" s="523">
        <v>329</v>
      </c>
      <c r="B38" s="133" t="s">
        <v>491</v>
      </c>
      <c r="C38" s="539" t="s">
        <v>492</v>
      </c>
      <c r="D38" s="540" t="s">
        <v>257</v>
      </c>
      <c r="E38" s="306">
        <v>12000</v>
      </c>
      <c r="F38" s="307">
        <v>2018</v>
      </c>
      <c r="G38" s="541">
        <v>43936</v>
      </c>
      <c r="H38" s="542" t="s">
        <v>61</v>
      </c>
      <c r="I38" s="542" t="s">
        <v>62</v>
      </c>
      <c r="J38" s="543">
        <v>38</v>
      </c>
      <c r="K38" s="540"/>
      <c r="L38" s="545"/>
      <c r="M38" s="544"/>
    </row>
    <row r="39" spans="1:13" ht="14.25" customHeight="1" x14ac:dyDescent="0.25">
      <c r="A39" s="523">
        <v>328</v>
      </c>
      <c r="B39" s="133" t="s">
        <v>493</v>
      </c>
      <c r="C39" s="539" t="s">
        <v>494</v>
      </c>
      <c r="D39" s="540" t="s">
        <v>257</v>
      </c>
      <c r="E39" s="306">
        <v>12000</v>
      </c>
      <c r="F39" s="307">
        <v>2018</v>
      </c>
      <c r="G39" s="541">
        <v>43950</v>
      </c>
      <c r="H39" s="542" t="s">
        <v>61</v>
      </c>
      <c r="I39" s="542" t="s">
        <v>62</v>
      </c>
      <c r="J39" s="543">
        <v>38</v>
      </c>
      <c r="K39" s="540"/>
      <c r="L39" s="545"/>
      <c r="M39" s="544"/>
    </row>
    <row r="40" spans="1:13" ht="14.25" customHeight="1" x14ac:dyDescent="0.25">
      <c r="A40" s="523">
        <v>197</v>
      </c>
      <c r="B40" s="133" t="s">
        <v>495</v>
      </c>
      <c r="C40" s="539" t="s">
        <v>496</v>
      </c>
      <c r="D40" s="540" t="s">
        <v>257</v>
      </c>
      <c r="E40" s="306">
        <v>11000</v>
      </c>
      <c r="F40" s="307">
        <v>2017</v>
      </c>
      <c r="G40" s="541">
        <v>43080</v>
      </c>
      <c r="H40" s="542" t="s">
        <v>63</v>
      </c>
      <c r="I40" s="542" t="s">
        <v>64</v>
      </c>
      <c r="J40" s="543">
        <v>24.3</v>
      </c>
      <c r="K40" s="540"/>
      <c r="L40" s="545"/>
      <c r="M40" s="544"/>
    </row>
    <row r="41" spans="1:13" ht="14.25" customHeight="1" x14ac:dyDescent="0.25">
      <c r="A41" s="523">
        <v>198</v>
      </c>
      <c r="B41" s="133" t="s">
        <v>497</v>
      </c>
      <c r="C41" s="539" t="s">
        <v>498</v>
      </c>
      <c r="D41" s="540" t="s">
        <v>257</v>
      </c>
      <c r="E41" s="306">
        <v>11000</v>
      </c>
      <c r="F41" s="307">
        <v>2017</v>
      </c>
      <c r="G41" s="541">
        <v>43006</v>
      </c>
      <c r="H41" s="542" t="s">
        <v>63</v>
      </c>
      <c r="I41" s="542" t="s">
        <v>64</v>
      </c>
      <c r="J41" s="543">
        <v>24.3</v>
      </c>
      <c r="K41" s="540"/>
      <c r="L41" s="545"/>
      <c r="M41" s="544"/>
    </row>
    <row r="42" spans="1:13" ht="14.25" customHeight="1" x14ac:dyDescent="0.25">
      <c r="A42" s="523">
        <v>196</v>
      </c>
      <c r="B42" s="133" t="s">
        <v>499</v>
      </c>
      <c r="C42" s="539" t="s">
        <v>500</v>
      </c>
      <c r="D42" s="540" t="s">
        <v>257</v>
      </c>
      <c r="E42" s="306">
        <v>11000</v>
      </c>
      <c r="F42" s="307">
        <v>2017</v>
      </c>
      <c r="G42" s="541">
        <v>42998</v>
      </c>
      <c r="H42" s="542" t="s">
        <v>63</v>
      </c>
      <c r="I42" s="542" t="s">
        <v>64</v>
      </c>
      <c r="J42" s="543">
        <v>24.3</v>
      </c>
      <c r="K42" s="540"/>
      <c r="L42" s="545"/>
      <c r="M42" s="544"/>
    </row>
    <row r="43" spans="1:13" ht="14.25" customHeight="1" x14ac:dyDescent="0.25">
      <c r="A43" s="523">
        <v>195</v>
      </c>
      <c r="B43" s="133" t="s">
        <v>501</v>
      </c>
      <c r="C43" s="539" t="s">
        <v>502</v>
      </c>
      <c r="D43" s="540" t="s">
        <v>257</v>
      </c>
      <c r="E43" s="306">
        <v>11000</v>
      </c>
      <c r="F43" s="307">
        <v>2017</v>
      </c>
      <c r="G43" s="541">
        <v>42970</v>
      </c>
      <c r="H43" s="542" t="s">
        <v>63</v>
      </c>
      <c r="I43" s="542" t="s">
        <v>64</v>
      </c>
      <c r="J43" s="543">
        <v>24.3</v>
      </c>
      <c r="K43" s="540"/>
      <c r="L43" s="545"/>
      <c r="M43" s="544"/>
    </row>
    <row r="44" spans="1:13" ht="14.25" customHeight="1" x14ac:dyDescent="0.25">
      <c r="A44" s="523">
        <v>199</v>
      </c>
      <c r="B44" s="133" t="s">
        <v>503</v>
      </c>
      <c r="C44" s="539" t="s">
        <v>504</v>
      </c>
      <c r="D44" s="540" t="s">
        <v>257</v>
      </c>
      <c r="E44" s="306">
        <v>11000</v>
      </c>
      <c r="F44" s="307">
        <v>2018</v>
      </c>
      <c r="G44" s="541">
        <v>43104</v>
      </c>
      <c r="H44" s="542" t="s">
        <v>63</v>
      </c>
      <c r="I44" s="542" t="s">
        <v>64</v>
      </c>
      <c r="J44" s="543">
        <v>24.3</v>
      </c>
      <c r="K44" s="540"/>
      <c r="L44" s="545"/>
      <c r="M44" s="544"/>
    </row>
    <row r="45" spans="1:13" ht="14.25" customHeight="1" x14ac:dyDescent="0.25">
      <c r="A45" s="523">
        <v>326</v>
      </c>
      <c r="B45" s="133" t="s">
        <v>505</v>
      </c>
      <c r="C45" s="539" t="s">
        <v>506</v>
      </c>
      <c r="D45" s="540"/>
      <c r="E45" s="306">
        <v>10700</v>
      </c>
      <c r="F45" s="307">
        <v>2012</v>
      </c>
      <c r="G45" s="541">
        <v>43822</v>
      </c>
      <c r="H45" s="542" t="s">
        <v>65</v>
      </c>
      <c r="I45" s="542" t="s">
        <v>66</v>
      </c>
      <c r="J45" s="543">
        <v>22.5</v>
      </c>
      <c r="K45" s="540" t="s">
        <v>260</v>
      </c>
      <c r="L45" s="545"/>
      <c r="M45" s="544"/>
    </row>
    <row r="46" spans="1:13" ht="14.25" customHeight="1" x14ac:dyDescent="0.25">
      <c r="A46" s="523">
        <v>323</v>
      </c>
      <c r="B46" s="133" t="s">
        <v>507</v>
      </c>
      <c r="C46" s="539" t="s">
        <v>508</v>
      </c>
      <c r="D46" s="540"/>
      <c r="E46" s="306">
        <v>10700</v>
      </c>
      <c r="F46" s="307">
        <v>2012</v>
      </c>
      <c r="G46" s="541">
        <v>43822</v>
      </c>
      <c r="H46" s="542" t="s">
        <v>65</v>
      </c>
      <c r="I46" s="542" t="s">
        <v>66</v>
      </c>
      <c r="J46" s="543">
        <v>22.5</v>
      </c>
      <c r="K46" s="540" t="s">
        <v>260</v>
      </c>
      <c r="L46" s="545"/>
      <c r="M46" s="544"/>
    </row>
    <row r="47" spans="1:13" ht="14.25" customHeight="1" x14ac:dyDescent="0.25">
      <c r="A47" s="523">
        <v>324</v>
      </c>
      <c r="B47" s="133" t="s">
        <v>509</v>
      </c>
      <c r="C47" s="539" t="s">
        <v>510</v>
      </c>
      <c r="D47" s="540"/>
      <c r="E47" s="306">
        <v>10700</v>
      </c>
      <c r="F47" s="307">
        <v>2012</v>
      </c>
      <c r="G47" s="541">
        <v>43822</v>
      </c>
      <c r="H47" s="542" t="s">
        <v>65</v>
      </c>
      <c r="I47" s="542" t="s">
        <v>66</v>
      </c>
      <c r="J47" s="543">
        <v>22.5</v>
      </c>
      <c r="K47" s="540" t="s">
        <v>260</v>
      </c>
      <c r="L47" s="545"/>
      <c r="M47" s="544"/>
    </row>
    <row r="48" spans="1:13" ht="14.25" customHeight="1" x14ac:dyDescent="0.25">
      <c r="A48" s="523">
        <v>162</v>
      </c>
      <c r="B48" s="133" t="s">
        <v>511</v>
      </c>
      <c r="C48" s="539" t="s">
        <v>512</v>
      </c>
      <c r="D48" s="540" t="s">
        <v>257</v>
      </c>
      <c r="E48" s="306">
        <v>10000</v>
      </c>
      <c r="F48" s="307">
        <v>2014</v>
      </c>
      <c r="G48" s="541">
        <v>41838</v>
      </c>
      <c r="H48" s="542" t="s">
        <v>513</v>
      </c>
      <c r="I48" s="542" t="s">
        <v>514</v>
      </c>
      <c r="J48" s="543">
        <v>37.5</v>
      </c>
      <c r="K48" s="540"/>
      <c r="L48" s="545"/>
      <c r="M48" s="544"/>
    </row>
    <row r="49" spans="1:13" ht="14.25" customHeight="1" x14ac:dyDescent="0.25">
      <c r="A49" s="523">
        <v>165</v>
      </c>
      <c r="B49" s="133" t="s">
        <v>515</v>
      </c>
      <c r="C49" s="539" t="s">
        <v>516</v>
      </c>
      <c r="D49" s="540" t="s">
        <v>257</v>
      </c>
      <c r="E49" s="306">
        <v>10000</v>
      </c>
      <c r="F49" s="307">
        <v>2014</v>
      </c>
      <c r="G49" s="541">
        <v>41957</v>
      </c>
      <c r="H49" s="542" t="s">
        <v>513</v>
      </c>
      <c r="I49" s="542" t="s">
        <v>514</v>
      </c>
      <c r="J49" s="543">
        <v>37.5</v>
      </c>
      <c r="K49" s="540"/>
      <c r="L49" s="545"/>
      <c r="M49" s="544"/>
    </row>
    <row r="50" spans="1:13" ht="14.25" customHeight="1" x14ac:dyDescent="0.25">
      <c r="A50" s="523">
        <v>164</v>
      </c>
      <c r="B50" s="133" t="s">
        <v>517</v>
      </c>
      <c r="C50" s="539" t="s">
        <v>518</v>
      </c>
      <c r="D50" s="540" t="s">
        <v>257</v>
      </c>
      <c r="E50" s="306">
        <v>10000</v>
      </c>
      <c r="F50" s="307">
        <v>2014</v>
      </c>
      <c r="G50" s="541">
        <v>41943</v>
      </c>
      <c r="H50" s="542" t="s">
        <v>513</v>
      </c>
      <c r="I50" s="542" t="s">
        <v>514</v>
      </c>
      <c r="J50" s="543">
        <v>37.5</v>
      </c>
      <c r="K50" s="540"/>
      <c r="L50" s="545"/>
      <c r="M50" s="544"/>
    </row>
    <row r="51" spans="1:13" ht="14.25" customHeight="1" x14ac:dyDescent="0.25">
      <c r="A51" s="523">
        <v>163</v>
      </c>
      <c r="B51" s="133" t="s">
        <v>519</v>
      </c>
      <c r="C51" s="539" t="s">
        <v>520</v>
      </c>
      <c r="D51" s="540"/>
      <c r="E51" s="306">
        <v>10000</v>
      </c>
      <c r="F51" s="307">
        <v>2014</v>
      </c>
      <c r="G51" s="541">
        <v>41929</v>
      </c>
      <c r="H51" s="542" t="s">
        <v>513</v>
      </c>
      <c r="I51" s="542" t="s">
        <v>514</v>
      </c>
      <c r="J51" s="543">
        <v>37.5</v>
      </c>
      <c r="K51" s="540"/>
      <c r="L51" s="545"/>
      <c r="M51" s="544"/>
    </row>
    <row r="52" spans="1:13" ht="14.25" customHeight="1" x14ac:dyDescent="0.25">
      <c r="A52" s="523">
        <v>181</v>
      </c>
      <c r="B52" s="133" t="s">
        <v>521</v>
      </c>
      <c r="C52" s="539" t="s">
        <v>522</v>
      </c>
      <c r="D52" s="540" t="s">
        <v>257</v>
      </c>
      <c r="E52" s="306">
        <v>10000</v>
      </c>
      <c r="F52" s="307">
        <v>2015</v>
      </c>
      <c r="G52" s="541">
        <v>42104</v>
      </c>
      <c r="H52" s="542" t="s">
        <v>513</v>
      </c>
      <c r="I52" s="542" t="s">
        <v>514</v>
      </c>
      <c r="J52" s="543">
        <v>37.5</v>
      </c>
      <c r="K52" s="540"/>
      <c r="L52" s="545"/>
      <c r="M52" s="544"/>
    </row>
    <row r="53" spans="1:13" ht="14.25" customHeight="1" x14ac:dyDescent="0.25">
      <c r="A53" s="523">
        <v>182</v>
      </c>
      <c r="B53" s="133" t="s">
        <v>523</v>
      </c>
      <c r="C53" s="539" t="s">
        <v>524</v>
      </c>
      <c r="D53" s="540"/>
      <c r="E53" s="306">
        <v>10000</v>
      </c>
      <c r="F53" s="307">
        <v>2015</v>
      </c>
      <c r="G53" s="541">
        <v>42125</v>
      </c>
      <c r="H53" s="542" t="s">
        <v>513</v>
      </c>
      <c r="I53" s="542" t="s">
        <v>514</v>
      </c>
      <c r="J53" s="543">
        <v>37.5</v>
      </c>
      <c r="K53" s="540"/>
      <c r="L53" s="545"/>
      <c r="M53" s="544"/>
    </row>
    <row r="54" spans="1:13" ht="14.25" customHeight="1" x14ac:dyDescent="0.25">
      <c r="A54" s="523">
        <v>183</v>
      </c>
      <c r="B54" s="133" t="s">
        <v>525</v>
      </c>
      <c r="C54" s="539" t="s">
        <v>526</v>
      </c>
      <c r="D54" s="540"/>
      <c r="E54" s="306">
        <v>10000</v>
      </c>
      <c r="F54" s="307">
        <v>2015</v>
      </c>
      <c r="G54" s="541">
        <v>42188</v>
      </c>
      <c r="H54" s="542" t="s">
        <v>513</v>
      </c>
      <c r="I54" s="542" t="s">
        <v>514</v>
      </c>
      <c r="J54" s="543">
        <v>37.5</v>
      </c>
      <c r="K54" s="540"/>
      <c r="L54" s="545"/>
      <c r="M54" s="544"/>
    </row>
    <row r="55" spans="1:13" ht="14.25" customHeight="1" x14ac:dyDescent="0.25">
      <c r="A55" s="523">
        <v>184</v>
      </c>
      <c r="B55" s="133" t="s">
        <v>527</v>
      </c>
      <c r="C55" s="539" t="s">
        <v>528</v>
      </c>
      <c r="D55" s="540"/>
      <c r="E55" s="306">
        <v>10000</v>
      </c>
      <c r="F55" s="307">
        <v>2015</v>
      </c>
      <c r="G55" s="541">
        <v>42208</v>
      </c>
      <c r="H55" s="542" t="s">
        <v>513</v>
      </c>
      <c r="I55" s="542" t="s">
        <v>514</v>
      </c>
      <c r="J55" s="543">
        <v>37.5</v>
      </c>
      <c r="K55" s="540"/>
      <c r="L55" s="545"/>
      <c r="M55" s="544"/>
    </row>
    <row r="56" spans="1:13" ht="14.25" customHeight="1" x14ac:dyDescent="0.25">
      <c r="A56" s="523">
        <v>187</v>
      </c>
      <c r="B56" s="133" t="s">
        <v>529</v>
      </c>
      <c r="C56" s="539" t="s">
        <v>530</v>
      </c>
      <c r="D56" s="540" t="s">
        <v>257</v>
      </c>
      <c r="E56" s="306">
        <v>10000</v>
      </c>
      <c r="F56" s="307">
        <v>2016</v>
      </c>
      <c r="G56" s="541">
        <v>42457</v>
      </c>
      <c r="H56" s="542" t="s">
        <v>513</v>
      </c>
      <c r="I56" s="542" t="s">
        <v>514</v>
      </c>
      <c r="J56" s="543">
        <v>37.5</v>
      </c>
      <c r="K56" s="540"/>
      <c r="L56" s="545"/>
      <c r="M56" s="544"/>
    </row>
    <row r="57" spans="1:13" ht="14.25" customHeight="1" x14ac:dyDescent="0.25">
      <c r="A57" s="523">
        <v>188</v>
      </c>
      <c r="B57" s="133" t="s">
        <v>531</v>
      </c>
      <c r="C57" s="539" t="s">
        <v>532</v>
      </c>
      <c r="D57" s="540" t="s">
        <v>257</v>
      </c>
      <c r="E57" s="306">
        <v>10000</v>
      </c>
      <c r="F57" s="307">
        <v>2016</v>
      </c>
      <c r="G57" s="541">
        <v>42489</v>
      </c>
      <c r="H57" s="542" t="s">
        <v>513</v>
      </c>
      <c r="I57" s="542" t="s">
        <v>514</v>
      </c>
      <c r="J57" s="543">
        <v>37.5</v>
      </c>
      <c r="K57" s="540"/>
      <c r="L57" s="545"/>
      <c r="M57" s="544"/>
    </row>
    <row r="58" spans="1:13" ht="14.25" customHeight="1" x14ac:dyDescent="0.25">
      <c r="A58" s="523">
        <v>154</v>
      </c>
      <c r="B58" s="133" t="s">
        <v>533</v>
      </c>
      <c r="C58" s="539" t="s">
        <v>534</v>
      </c>
      <c r="D58" s="540"/>
      <c r="E58" s="306">
        <v>10000</v>
      </c>
      <c r="F58" s="307">
        <v>2014</v>
      </c>
      <c r="G58" s="541">
        <v>43566</v>
      </c>
      <c r="H58" s="542" t="s">
        <v>59</v>
      </c>
      <c r="I58" s="542" t="s">
        <v>535</v>
      </c>
      <c r="J58" s="543">
        <v>30.074999999999999</v>
      </c>
      <c r="K58" s="540"/>
      <c r="L58" s="545"/>
      <c r="M58" s="544"/>
    </row>
    <row r="59" spans="1:13" ht="14.25" customHeight="1" x14ac:dyDescent="0.25">
      <c r="A59" s="523">
        <v>151</v>
      </c>
      <c r="B59" s="133" t="s">
        <v>536</v>
      </c>
      <c r="C59" s="539" t="s">
        <v>537</v>
      </c>
      <c r="D59" s="540"/>
      <c r="E59" s="306">
        <v>10000</v>
      </c>
      <c r="F59" s="307">
        <v>2014</v>
      </c>
      <c r="G59" s="541">
        <v>43552</v>
      </c>
      <c r="H59" s="542" t="s">
        <v>59</v>
      </c>
      <c r="I59" s="542" t="s">
        <v>535</v>
      </c>
      <c r="J59" s="543">
        <v>30.074999999999999</v>
      </c>
      <c r="K59" s="540"/>
      <c r="L59" s="545"/>
      <c r="M59" s="544"/>
    </row>
    <row r="60" spans="1:13" ht="14.25" customHeight="1" x14ac:dyDescent="0.25">
      <c r="A60" s="523">
        <v>152</v>
      </c>
      <c r="B60" s="133" t="s">
        <v>538</v>
      </c>
      <c r="C60" s="539" t="s">
        <v>539</v>
      </c>
      <c r="D60" s="540"/>
      <c r="E60" s="306">
        <v>10000</v>
      </c>
      <c r="F60" s="307">
        <v>2014</v>
      </c>
      <c r="G60" s="541">
        <v>43559</v>
      </c>
      <c r="H60" s="542" t="s">
        <v>59</v>
      </c>
      <c r="I60" s="542" t="s">
        <v>535</v>
      </c>
      <c r="J60" s="543">
        <v>30.074999999999999</v>
      </c>
      <c r="K60" s="540"/>
      <c r="L60" s="545"/>
      <c r="M60" s="544"/>
    </row>
    <row r="61" spans="1:13" ht="14.25" customHeight="1" x14ac:dyDescent="0.25">
      <c r="A61" s="523">
        <v>153</v>
      </c>
      <c r="B61" s="133" t="s">
        <v>540</v>
      </c>
      <c r="C61" s="539" t="s">
        <v>541</v>
      </c>
      <c r="D61" s="540"/>
      <c r="E61" s="306">
        <v>10000</v>
      </c>
      <c r="F61" s="307">
        <v>2014</v>
      </c>
      <c r="G61" s="541">
        <v>43566</v>
      </c>
      <c r="H61" s="542" t="s">
        <v>59</v>
      </c>
      <c r="I61" s="542" t="s">
        <v>535</v>
      </c>
      <c r="J61" s="543">
        <v>30.074999999999999</v>
      </c>
      <c r="K61" s="540"/>
      <c r="L61" s="545"/>
      <c r="M61" s="544"/>
    </row>
    <row r="62" spans="1:13" ht="14.25" customHeight="1" x14ac:dyDescent="0.25">
      <c r="A62" s="523">
        <v>155</v>
      </c>
      <c r="B62" s="133" t="s">
        <v>542</v>
      </c>
      <c r="C62" s="539" t="s">
        <v>543</v>
      </c>
      <c r="D62" s="540"/>
      <c r="E62" s="306">
        <v>10000</v>
      </c>
      <c r="F62" s="307">
        <v>2014</v>
      </c>
      <c r="G62" s="541">
        <v>43549</v>
      </c>
      <c r="H62" s="542" t="s">
        <v>59</v>
      </c>
      <c r="I62" s="542" t="s">
        <v>535</v>
      </c>
      <c r="J62" s="543">
        <v>30.074999999999999</v>
      </c>
      <c r="K62" s="540"/>
      <c r="L62" s="545"/>
      <c r="M62" s="544"/>
    </row>
    <row r="63" spans="1:13" ht="14.25" customHeight="1" x14ac:dyDescent="0.25">
      <c r="A63" s="523">
        <v>157</v>
      </c>
      <c r="B63" s="133" t="s">
        <v>544</v>
      </c>
      <c r="C63" s="539" t="s">
        <v>545</v>
      </c>
      <c r="D63" s="540"/>
      <c r="E63" s="306">
        <v>10000</v>
      </c>
      <c r="F63" s="307">
        <v>2015</v>
      </c>
      <c r="G63" s="541">
        <v>43279</v>
      </c>
      <c r="H63" s="542" t="s">
        <v>65</v>
      </c>
      <c r="I63" s="542" t="s">
        <v>546</v>
      </c>
      <c r="J63" s="543">
        <v>32</v>
      </c>
      <c r="K63" s="546" t="s">
        <v>261</v>
      </c>
      <c r="L63" s="545"/>
      <c r="M63" s="544"/>
    </row>
    <row r="64" spans="1:13" ht="14.25" customHeight="1" x14ac:dyDescent="0.25">
      <c r="A64" s="523">
        <v>156</v>
      </c>
      <c r="B64" s="133" t="s">
        <v>547</v>
      </c>
      <c r="C64" s="539" t="s">
        <v>548</v>
      </c>
      <c r="D64" s="540"/>
      <c r="E64" s="306">
        <v>10000</v>
      </c>
      <c r="F64" s="307">
        <v>2015</v>
      </c>
      <c r="G64" s="541">
        <v>44345</v>
      </c>
      <c r="H64" s="542" t="s">
        <v>258</v>
      </c>
      <c r="I64" s="542" t="s">
        <v>549</v>
      </c>
      <c r="J64" s="543">
        <v>35</v>
      </c>
      <c r="K64" s="540"/>
      <c r="L64" s="545"/>
      <c r="M64" s="544"/>
    </row>
    <row r="65" spans="1:13" ht="14.25" customHeight="1" x14ac:dyDescent="0.25">
      <c r="A65" s="523">
        <v>185</v>
      </c>
      <c r="B65" s="133" t="s">
        <v>550</v>
      </c>
      <c r="C65" s="539" t="s">
        <v>551</v>
      </c>
      <c r="D65" s="540"/>
      <c r="E65" s="306">
        <v>10000</v>
      </c>
      <c r="F65" s="307">
        <v>2015</v>
      </c>
      <c r="G65" s="541">
        <v>44093</v>
      </c>
      <c r="H65" s="542" t="s">
        <v>67</v>
      </c>
      <c r="I65" s="542" t="s">
        <v>68</v>
      </c>
      <c r="J65" s="543">
        <v>38</v>
      </c>
      <c r="K65" s="540"/>
      <c r="L65" s="545"/>
      <c r="M65" s="544"/>
    </row>
    <row r="66" spans="1:13" ht="14.25" customHeight="1" x14ac:dyDescent="0.25">
      <c r="A66" s="523">
        <v>186</v>
      </c>
      <c r="B66" s="133" t="s">
        <v>552</v>
      </c>
      <c r="C66" s="539" t="s">
        <v>553</v>
      </c>
      <c r="D66" s="540"/>
      <c r="E66" s="306">
        <v>10000</v>
      </c>
      <c r="F66" s="307">
        <v>2015</v>
      </c>
      <c r="G66" s="541">
        <v>44112</v>
      </c>
      <c r="H66" s="542" t="s">
        <v>67</v>
      </c>
      <c r="I66" s="542" t="s">
        <v>68</v>
      </c>
      <c r="J66" s="543">
        <v>38</v>
      </c>
      <c r="K66" s="540"/>
      <c r="L66" s="545"/>
      <c r="M66" s="544"/>
    </row>
    <row r="67" spans="1:13" ht="14.25" customHeight="1" x14ac:dyDescent="0.25">
      <c r="A67" s="523">
        <v>189</v>
      </c>
      <c r="B67" s="133" t="s">
        <v>554</v>
      </c>
      <c r="C67" s="539" t="s">
        <v>555</v>
      </c>
      <c r="D67" s="540" t="s">
        <v>257</v>
      </c>
      <c r="E67" s="306">
        <v>10000</v>
      </c>
      <c r="F67" s="307">
        <v>2016</v>
      </c>
      <c r="G67" s="541">
        <v>42625</v>
      </c>
      <c r="H67" s="542" t="s">
        <v>67</v>
      </c>
      <c r="I67" s="542" t="s">
        <v>413</v>
      </c>
      <c r="J67" s="543">
        <v>37.200000000000003</v>
      </c>
      <c r="K67" s="546" t="s">
        <v>262</v>
      </c>
      <c r="L67" s="545"/>
      <c r="M67" s="544"/>
    </row>
    <row r="68" spans="1:13" ht="14.25" customHeight="1" x14ac:dyDescent="0.25">
      <c r="A68" s="523">
        <v>190</v>
      </c>
      <c r="B68" s="133" t="s">
        <v>556</v>
      </c>
      <c r="C68" s="539" t="s">
        <v>557</v>
      </c>
      <c r="D68" s="540"/>
      <c r="E68" s="306">
        <v>10000</v>
      </c>
      <c r="F68" s="307">
        <v>2016</v>
      </c>
      <c r="G68" s="541">
        <v>42700</v>
      </c>
      <c r="H68" s="542" t="s">
        <v>67</v>
      </c>
      <c r="I68" s="542" t="s">
        <v>413</v>
      </c>
      <c r="J68" s="543">
        <v>37.200000000000003</v>
      </c>
      <c r="K68" s="546" t="s">
        <v>262</v>
      </c>
      <c r="L68" s="545"/>
      <c r="M68" s="544"/>
    </row>
    <row r="69" spans="1:13" ht="14.25" customHeight="1" x14ac:dyDescent="0.25">
      <c r="A69" s="523">
        <v>193</v>
      </c>
      <c r="B69" s="133" t="s">
        <v>558</v>
      </c>
      <c r="C69" s="539" t="s">
        <v>559</v>
      </c>
      <c r="D69" s="540"/>
      <c r="E69" s="306">
        <v>10000</v>
      </c>
      <c r="F69" s="307">
        <v>2018</v>
      </c>
      <c r="G69" s="541">
        <v>43248</v>
      </c>
      <c r="H69" s="542" t="s">
        <v>65</v>
      </c>
      <c r="I69" s="542" t="s">
        <v>546</v>
      </c>
      <c r="J69" s="543">
        <v>32</v>
      </c>
      <c r="K69" s="546" t="s">
        <v>261</v>
      </c>
      <c r="L69" s="545"/>
      <c r="M69" s="544"/>
    </row>
    <row r="70" spans="1:13" ht="14.25" customHeight="1" x14ac:dyDescent="0.25">
      <c r="A70" s="523">
        <v>192</v>
      </c>
      <c r="B70" s="133" t="s">
        <v>560</v>
      </c>
      <c r="C70" s="539" t="s">
        <v>561</v>
      </c>
      <c r="D70" s="540"/>
      <c r="E70" s="306">
        <v>10000</v>
      </c>
      <c r="F70" s="307">
        <v>2018</v>
      </c>
      <c r="G70" s="541">
        <v>43234</v>
      </c>
      <c r="H70" s="542" t="s">
        <v>65</v>
      </c>
      <c r="I70" s="542" t="s">
        <v>546</v>
      </c>
      <c r="J70" s="543">
        <v>32</v>
      </c>
      <c r="K70" s="546" t="s">
        <v>261</v>
      </c>
      <c r="L70" s="545"/>
      <c r="M70" s="544"/>
    </row>
    <row r="71" spans="1:13" ht="14.25" customHeight="1" x14ac:dyDescent="0.25">
      <c r="A71" s="523">
        <v>194</v>
      </c>
      <c r="B71" s="133" t="s">
        <v>562</v>
      </c>
      <c r="C71" s="539" t="s">
        <v>563</v>
      </c>
      <c r="D71" s="540"/>
      <c r="E71" s="306">
        <v>10000</v>
      </c>
      <c r="F71" s="307">
        <v>2018</v>
      </c>
      <c r="G71" s="541">
        <v>43241</v>
      </c>
      <c r="H71" s="542" t="s">
        <v>65</v>
      </c>
      <c r="I71" s="542" t="s">
        <v>546</v>
      </c>
      <c r="J71" s="543">
        <v>32</v>
      </c>
      <c r="K71" s="546" t="s">
        <v>261</v>
      </c>
      <c r="L71" s="545"/>
      <c r="M71" s="544"/>
    </row>
    <row r="72" spans="1:13" ht="14.25" customHeight="1" x14ac:dyDescent="0.25">
      <c r="A72" s="523">
        <v>191</v>
      </c>
      <c r="B72" s="133" t="s">
        <v>564</v>
      </c>
      <c r="C72" s="539" t="s">
        <v>565</v>
      </c>
      <c r="D72" s="540"/>
      <c r="E72" s="306">
        <v>10000</v>
      </c>
      <c r="F72" s="307">
        <v>2018</v>
      </c>
      <c r="G72" s="541">
        <v>43232</v>
      </c>
      <c r="H72" s="542" t="s">
        <v>65</v>
      </c>
      <c r="I72" s="542" t="s">
        <v>546</v>
      </c>
      <c r="J72" s="543">
        <v>32</v>
      </c>
      <c r="K72" s="546" t="s">
        <v>261</v>
      </c>
      <c r="L72" s="545"/>
      <c r="M72" s="544"/>
    </row>
    <row r="73" spans="1:13" ht="14.25" customHeight="1" x14ac:dyDescent="0.25">
      <c r="A73" s="523">
        <v>320</v>
      </c>
      <c r="B73" s="133" t="s">
        <v>566</v>
      </c>
      <c r="C73" s="539" t="s">
        <v>567</v>
      </c>
      <c r="D73" s="540"/>
      <c r="E73" s="306">
        <v>9600</v>
      </c>
      <c r="F73" s="307">
        <v>2010</v>
      </c>
      <c r="G73" s="541">
        <v>43923</v>
      </c>
      <c r="H73" s="542" t="s">
        <v>61</v>
      </c>
      <c r="I73" s="542" t="s">
        <v>69</v>
      </c>
      <c r="J73" s="543">
        <v>23.6</v>
      </c>
      <c r="K73" s="546" t="s">
        <v>265</v>
      </c>
      <c r="L73" s="545"/>
      <c r="M73" s="544"/>
    </row>
    <row r="74" spans="1:13" ht="14.25" customHeight="1" x14ac:dyDescent="0.25">
      <c r="A74" s="523">
        <v>118</v>
      </c>
      <c r="B74" s="133" t="s">
        <v>568</v>
      </c>
      <c r="C74" s="539" t="s">
        <v>569</v>
      </c>
      <c r="D74" s="540"/>
      <c r="E74" s="306">
        <v>9600</v>
      </c>
      <c r="F74" s="307">
        <v>2007</v>
      </c>
      <c r="G74" s="541">
        <v>43592</v>
      </c>
      <c r="H74" s="542" t="s">
        <v>258</v>
      </c>
      <c r="I74" s="542" t="s">
        <v>570</v>
      </c>
      <c r="J74" s="543">
        <v>56.49</v>
      </c>
      <c r="K74" s="540"/>
      <c r="L74" s="545" t="s">
        <v>571</v>
      </c>
      <c r="M74" s="544" t="s">
        <v>416</v>
      </c>
    </row>
    <row r="75" spans="1:13" ht="14.25" customHeight="1" x14ac:dyDescent="0.25">
      <c r="A75" s="523">
        <v>117</v>
      </c>
      <c r="B75" s="133" t="s">
        <v>572</v>
      </c>
      <c r="C75" s="539" t="s">
        <v>573</v>
      </c>
      <c r="D75" s="540"/>
      <c r="E75" s="306">
        <v>9600</v>
      </c>
      <c r="F75" s="307">
        <v>2007</v>
      </c>
      <c r="G75" s="541">
        <v>43600</v>
      </c>
      <c r="H75" s="542" t="s">
        <v>258</v>
      </c>
      <c r="I75" s="542" t="s">
        <v>570</v>
      </c>
      <c r="J75" s="543">
        <v>58.841999999999999</v>
      </c>
      <c r="K75" s="540"/>
      <c r="L75" s="545" t="s">
        <v>571</v>
      </c>
      <c r="M75" s="544" t="s">
        <v>416</v>
      </c>
    </row>
    <row r="76" spans="1:13" ht="14.25" customHeight="1" x14ac:dyDescent="0.25">
      <c r="A76" s="523">
        <v>321</v>
      </c>
      <c r="B76" s="133" t="s">
        <v>574</v>
      </c>
      <c r="C76" s="539" t="s">
        <v>575</v>
      </c>
      <c r="D76" s="540"/>
      <c r="E76" s="306">
        <v>9200</v>
      </c>
      <c r="F76" s="307">
        <v>2013</v>
      </c>
      <c r="G76" s="541">
        <v>43854</v>
      </c>
      <c r="H76" s="542" t="s">
        <v>65</v>
      </c>
      <c r="I76" s="542" t="s">
        <v>70</v>
      </c>
      <c r="J76" s="543">
        <v>22.5</v>
      </c>
      <c r="K76" s="546" t="s">
        <v>576</v>
      </c>
      <c r="L76" s="545"/>
      <c r="M76" s="544"/>
    </row>
    <row r="77" spans="1:13" ht="14.25" customHeight="1" x14ac:dyDescent="0.25">
      <c r="A77" s="523">
        <v>322</v>
      </c>
      <c r="B77" s="133" t="s">
        <v>577</v>
      </c>
      <c r="C77" s="539" t="s">
        <v>578</v>
      </c>
      <c r="D77" s="540"/>
      <c r="E77" s="306">
        <v>9200</v>
      </c>
      <c r="F77" s="307">
        <v>2013</v>
      </c>
      <c r="G77" s="541">
        <v>43822</v>
      </c>
      <c r="H77" s="542" t="s">
        <v>65</v>
      </c>
      <c r="I77" s="542" t="s">
        <v>66</v>
      </c>
      <c r="J77" s="543">
        <v>22.5</v>
      </c>
      <c r="K77" s="540" t="s">
        <v>260</v>
      </c>
      <c r="L77" s="545"/>
      <c r="M77" s="544"/>
    </row>
    <row r="78" spans="1:13" ht="14.25" customHeight="1" x14ac:dyDescent="0.25">
      <c r="A78" s="523">
        <v>325</v>
      </c>
      <c r="B78" s="133" t="s">
        <v>579</v>
      </c>
      <c r="C78" s="539" t="s">
        <v>580</v>
      </c>
      <c r="D78" s="540"/>
      <c r="E78" s="306">
        <v>9200</v>
      </c>
      <c r="F78" s="307">
        <v>2013</v>
      </c>
      <c r="G78" s="541">
        <v>43822</v>
      </c>
      <c r="H78" s="542" t="s">
        <v>65</v>
      </c>
      <c r="I78" s="542" t="s">
        <v>66</v>
      </c>
      <c r="J78" s="543">
        <v>22.5</v>
      </c>
      <c r="K78" s="540" t="s">
        <v>260</v>
      </c>
      <c r="L78" s="545"/>
      <c r="M78" s="544"/>
    </row>
    <row r="79" spans="1:13" ht="14.1" customHeight="1" x14ac:dyDescent="0.25">
      <c r="A79" s="523">
        <v>380</v>
      </c>
      <c r="B79" s="133" t="s">
        <v>581</v>
      </c>
      <c r="C79" s="539" t="s">
        <v>582</v>
      </c>
      <c r="D79" s="540"/>
      <c r="E79" s="306">
        <v>8500</v>
      </c>
      <c r="F79" s="307">
        <v>2010</v>
      </c>
      <c r="G79" s="541">
        <v>44334</v>
      </c>
      <c r="H79" s="542" t="s">
        <v>65</v>
      </c>
      <c r="I79" s="542" t="s">
        <v>583</v>
      </c>
      <c r="J79" s="543">
        <v>30.75</v>
      </c>
      <c r="K79" s="540"/>
      <c r="L79" s="545" t="s">
        <v>584</v>
      </c>
      <c r="M79" s="544">
        <v>31.5</v>
      </c>
    </row>
    <row r="80" spans="1:13" ht="14.25" customHeight="1" x14ac:dyDescent="0.25">
      <c r="A80" s="523">
        <v>381</v>
      </c>
      <c r="B80" s="133" t="s">
        <v>585</v>
      </c>
      <c r="C80" s="539" t="s">
        <v>586</v>
      </c>
      <c r="D80" s="540"/>
      <c r="E80" s="306">
        <v>8500</v>
      </c>
      <c r="F80" s="307">
        <v>2010</v>
      </c>
      <c r="G80" s="541">
        <v>44314</v>
      </c>
      <c r="H80" s="542" t="s">
        <v>65</v>
      </c>
      <c r="I80" s="542" t="s">
        <v>587</v>
      </c>
      <c r="J80" s="543">
        <v>24.75</v>
      </c>
      <c r="K80" s="540"/>
      <c r="L80" s="545" t="s">
        <v>546</v>
      </c>
      <c r="M80" s="544">
        <v>31.5</v>
      </c>
    </row>
    <row r="81" spans="1:13" ht="14.25" customHeight="1" x14ac:dyDescent="0.25">
      <c r="A81" s="523">
        <v>100</v>
      </c>
      <c r="B81" s="133" t="s">
        <v>588</v>
      </c>
      <c r="C81" s="539" t="s">
        <v>589</v>
      </c>
      <c r="D81" s="540"/>
      <c r="E81" s="306">
        <v>8500</v>
      </c>
      <c r="F81" s="307">
        <v>2004</v>
      </c>
      <c r="G81" s="541">
        <v>44374</v>
      </c>
      <c r="H81" s="542" t="s">
        <v>258</v>
      </c>
      <c r="I81" s="542" t="s">
        <v>590</v>
      </c>
      <c r="J81" s="543">
        <v>38.5</v>
      </c>
      <c r="K81" s="540"/>
      <c r="L81" s="545"/>
      <c r="M81" s="544"/>
    </row>
    <row r="82" spans="1:13" ht="14.25" customHeight="1" x14ac:dyDescent="0.25">
      <c r="A82" s="523">
        <v>101</v>
      </c>
      <c r="B82" s="133" t="s">
        <v>591</v>
      </c>
      <c r="C82" s="539" t="s">
        <v>592</v>
      </c>
      <c r="D82" s="540"/>
      <c r="E82" s="306">
        <v>8500</v>
      </c>
      <c r="F82" s="307">
        <v>2005</v>
      </c>
      <c r="G82" s="541">
        <v>43581</v>
      </c>
      <c r="H82" s="542" t="s">
        <v>258</v>
      </c>
      <c r="I82" s="542" t="s">
        <v>570</v>
      </c>
      <c r="J82" s="543">
        <v>46.28</v>
      </c>
      <c r="K82" s="540"/>
      <c r="L82" s="545" t="s">
        <v>571</v>
      </c>
      <c r="M82" s="544" t="s">
        <v>593</v>
      </c>
    </row>
    <row r="83" spans="1:13" ht="14.25" customHeight="1" x14ac:dyDescent="0.25">
      <c r="A83" s="523">
        <v>133</v>
      </c>
      <c r="B83" s="133" t="s">
        <v>594</v>
      </c>
      <c r="C83" s="539" t="s">
        <v>595</v>
      </c>
      <c r="D83" s="540"/>
      <c r="E83" s="306">
        <v>8500</v>
      </c>
      <c r="F83" s="307">
        <v>2010</v>
      </c>
      <c r="G83" s="541">
        <v>40364</v>
      </c>
      <c r="H83" s="542" t="s">
        <v>258</v>
      </c>
      <c r="I83" s="542" t="s">
        <v>71</v>
      </c>
      <c r="J83" s="543">
        <v>42.9</v>
      </c>
      <c r="K83" s="546" t="s">
        <v>263</v>
      </c>
      <c r="L83" s="545" t="s">
        <v>571</v>
      </c>
      <c r="M83" s="544" t="s">
        <v>593</v>
      </c>
    </row>
    <row r="84" spans="1:13" ht="14.25" customHeight="1" x14ac:dyDescent="0.25">
      <c r="A84" s="523">
        <v>129</v>
      </c>
      <c r="B84" s="133" t="s">
        <v>596</v>
      </c>
      <c r="C84" s="539" t="s">
        <v>597</v>
      </c>
      <c r="D84" s="540"/>
      <c r="E84" s="306">
        <v>8500</v>
      </c>
      <c r="F84" s="307">
        <v>2010</v>
      </c>
      <c r="G84" s="541">
        <v>40246</v>
      </c>
      <c r="H84" s="542" t="s">
        <v>258</v>
      </c>
      <c r="I84" s="542" t="s">
        <v>71</v>
      </c>
      <c r="J84" s="543">
        <v>42.9</v>
      </c>
      <c r="K84" s="546" t="s">
        <v>263</v>
      </c>
      <c r="L84" s="545" t="s">
        <v>571</v>
      </c>
      <c r="M84" s="544" t="s">
        <v>593</v>
      </c>
    </row>
    <row r="85" spans="1:13" ht="14.25" customHeight="1" x14ac:dyDescent="0.25">
      <c r="A85" s="523">
        <v>130</v>
      </c>
      <c r="B85" s="133" t="s">
        <v>598</v>
      </c>
      <c r="C85" s="539" t="s">
        <v>599</v>
      </c>
      <c r="D85" s="540"/>
      <c r="E85" s="306">
        <v>8500</v>
      </c>
      <c r="F85" s="307">
        <v>2010</v>
      </c>
      <c r="G85" s="541">
        <v>40273</v>
      </c>
      <c r="H85" s="542" t="s">
        <v>258</v>
      </c>
      <c r="I85" s="542" t="s">
        <v>71</v>
      </c>
      <c r="J85" s="543">
        <v>42.9</v>
      </c>
      <c r="K85" s="546" t="s">
        <v>263</v>
      </c>
      <c r="L85" s="545" t="s">
        <v>571</v>
      </c>
      <c r="M85" s="544" t="s">
        <v>593</v>
      </c>
    </row>
    <row r="86" spans="1:13" ht="14.25" customHeight="1" x14ac:dyDescent="0.25">
      <c r="A86" s="523">
        <v>132</v>
      </c>
      <c r="B86" s="133" t="s">
        <v>600</v>
      </c>
      <c r="C86" s="539" t="s">
        <v>601</v>
      </c>
      <c r="D86" s="540"/>
      <c r="E86" s="306">
        <v>8500</v>
      </c>
      <c r="F86" s="307">
        <v>2010</v>
      </c>
      <c r="G86" s="541">
        <v>40317</v>
      </c>
      <c r="H86" s="542" t="s">
        <v>258</v>
      </c>
      <c r="I86" s="542" t="s">
        <v>71</v>
      </c>
      <c r="J86" s="543">
        <v>42.9</v>
      </c>
      <c r="K86" s="546" t="s">
        <v>263</v>
      </c>
      <c r="L86" s="545" t="s">
        <v>571</v>
      </c>
      <c r="M86" s="544" t="s">
        <v>593</v>
      </c>
    </row>
    <row r="87" spans="1:13" ht="14.25" customHeight="1" x14ac:dyDescent="0.25">
      <c r="A87" s="523">
        <v>131</v>
      </c>
      <c r="B87" s="133" t="s">
        <v>602</v>
      </c>
      <c r="C87" s="539" t="s">
        <v>603</v>
      </c>
      <c r="D87" s="540"/>
      <c r="E87" s="306">
        <v>8500</v>
      </c>
      <c r="F87" s="307">
        <v>2010</v>
      </c>
      <c r="G87" s="541">
        <v>40292</v>
      </c>
      <c r="H87" s="542" t="s">
        <v>258</v>
      </c>
      <c r="I87" s="542" t="s">
        <v>71</v>
      </c>
      <c r="J87" s="543">
        <v>42.9</v>
      </c>
      <c r="K87" s="546" t="s">
        <v>263</v>
      </c>
      <c r="L87" s="545" t="s">
        <v>571</v>
      </c>
      <c r="M87" s="544" t="s">
        <v>593</v>
      </c>
    </row>
    <row r="88" spans="1:13" ht="14.25" customHeight="1" x14ac:dyDescent="0.25">
      <c r="A88" s="523">
        <v>134</v>
      </c>
      <c r="B88" s="133" t="s">
        <v>604</v>
      </c>
      <c r="C88" s="539" t="s">
        <v>605</v>
      </c>
      <c r="D88" s="540"/>
      <c r="E88" s="306">
        <v>8500</v>
      </c>
      <c r="F88" s="307">
        <v>2010</v>
      </c>
      <c r="G88" s="541">
        <v>40471</v>
      </c>
      <c r="H88" s="542" t="s">
        <v>258</v>
      </c>
      <c r="I88" s="542" t="s">
        <v>71</v>
      </c>
      <c r="J88" s="543">
        <v>42.9</v>
      </c>
      <c r="K88" s="546" t="s">
        <v>263</v>
      </c>
      <c r="L88" s="545" t="s">
        <v>571</v>
      </c>
      <c r="M88" s="544" t="s">
        <v>593</v>
      </c>
    </row>
    <row r="89" spans="1:13" ht="14.25" customHeight="1" x14ac:dyDescent="0.25">
      <c r="A89" s="523">
        <v>135</v>
      </c>
      <c r="B89" s="133" t="s">
        <v>606</v>
      </c>
      <c r="C89" s="539" t="s">
        <v>607</v>
      </c>
      <c r="D89" s="540"/>
      <c r="E89" s="306">
        <v>8500</v>
      </c>
      <c r="F89" s="307">
        <v>2011</v>
      </c>
      <c r="G89" s="541">
        <v>40623</v>
      </c>
      <c r="H89" s="542" t="s">
        <v>258</v>
      </c>
      <c r="I89" s="542" t="s">
        <v>71</v>
      </c>
      <c r="J89" s="543">
        <v>42.9</v>
      </c>
      <c r="K89" s="546" t="s">
        <v>263</v>
      </c>
      <c r="L89" s="545" t="s">
        <v>571</v>
      </c>
      <c r="M89" s="544" t="s">
        <v>593</v>
      </c>
    </row>
    <row r="90" spans="1:13" ht="14.25" customHeight="1" x14ac:dyDescent="0.25">
      <c r="A90" s="523">
        <v>136</v>
      </c>
      <c r="B90" s="133" t="s">
        <v>608</v>
      </c>
      <c r="C90" s="539" t="s">
        <v>609</v>
      </c>
      <c r="D90" s="540"/>
      <c r="E90" s="306">
        <v>8500</v>
      </c>
      <c r="F90" s="307">
        <v>2011</v>
      </c>
      <c r="G90" s="541">
        <v>40654</v>
      </c>
      <c r="H90" s="542" t="s">
        <v>258</v>
      </c>
      <c r="I90" s="542" t="s">
        <v>71</v>
      </c>
      <c r="J90" s="543">
        <v>42.9</v>
      </c>
      <c r="K90" s="546" t="s">
        <v>263</v>
      </c>
      <c r="L90" s="545" t="s">
        <v>571</v>
      </c>
      <c r="M90" s="544" t="s">
        <v>593</v>
      </c>
    </row>
    <row r="91" spans="1:13" ht="14.25" customHeight="1" x14ac:dyDescent="0.25">
      <c r="A91" s="523">
        <v>127</v>
      </c>
      <c r="B91" s="133" t="s">
        <v>610</v>
      </c>
      <c r="C91" s="539" t="s">
        <v>611</v>
      </c>
      <c r="D91" s="540"/>
      <c r="E91" s="306">
        <v>5100</v>
      </c>
      <c r="F91" s="307">
        <v>2009</v>
      </c>
      <c r="G91" s="541">
        <v>40137</v>
      </c>
      <c r="H91" s="542" t="s">
        <v>513</v>
      </c>
      <c r="I91" s="542" t="s">
        <v>58</v>
      </c>
      <c r="J91" s="543">
        <v>28.9</v>
      </c>
      <c r="K91" s="540"/>
      <c r="L91" s="545" t="s">
        <v>417</v>
      </c>
      <c r="M91" s="544">
        <v>29.8</v>
      </c>
    </row>
    <row r="92" spans="1:13" ht="14.25" customHeight="1" x14ac:dyDescent="0.25">
      <c r="A92" s="523">
        <v>125</v>
      </c>
      <c r="B92" s="133" t="s">
        <v>612</v>
      </c>
      <c r="C92" s="539" t="s">
        <v>613</v>
      </c>
      <c r="D92" s="540"/>
      <c r="E92" s="306">
        <v>5100</v>
      </c>
      <c r="F92" s="307">
        <v>2009</v>
      </c>
      <c r="G92" s="541">
        <v>39933</v>
      </c>
      <c r="H92" s="542" t="s">
        <v>513</v>
      </c>
      <c r="I92" s="542" t="s">
        <v>58</v>
      </c>
      <c r="J92" s="543">
        <v>28.9</v>
      </c>
      <c r="K92" s="540"/>
      <c r="L92" s="545" t="s">
        <v>418</v>
      </c>
      <c r="M92" s="544">
        <v>28.5</v>
      </c>
    </row>
    <row r="93" spans="1:13" ht="14.25" customHeight="1" x14ac:dyDescent="0.25">
      <c r="A93" s="523">
        <v>126</v>
      </c>
      <c r="B93" s="133" t="s">
        <v>614</v>
      </c>
      <c r="C93" s="539" t="s">
        <v>615</v>
      </c>
      <c r="D93" s="540"/>
      <c r="E93" s="306">
        <v>5100</v>
      </c>
      <c r="F93" s="307">
        <v>2009</v>
      </c>
      <c r="G93" s="541">
        <v>40056</v>
      </c>
      <c r="H93" s="542" t="s">
        <v>513</v>
      </c>
      <c r="I93" s="542" t="s">
        <v>58</v>
      </c>
      <c r="J93" s="543">
        <v>28.9</v>
      </c>
      <c r="K93" s="540"/>
      <c r="L93" s="545" t="s">
        <v>419</v>
      </c>
      <c r="M93" s="544">
        <v>29.8</v>
      </c>
    </row>
    <row r="94" spans="1:13" ht="14.25" customHeight="1" x14ac:dyDescent="0.25">
      <c r="A94" s="523">
        <v>128</v>
      </c>
      <c r="B94" s="133" t="s">
        <v>616</v>
      </c>
      <c r="C94" s="539" t="s">
        <v>617</v>
      </c>
      <c r="D94" s="540"/>
      <c r="E94" s="306">
        <v>5100</v>
      </c>
      <c r="F94" s="307">
        <v>2010</v>
      </c>
      <c r="G94" s="541">
        <v>40186</v>
      </c>
      <c r="H94" s="542" t="s">
        <v>513</v>
      </c>
      <c r="I94" s="542" t="s">
        <v>58</v>
      </c>
      <c r="J94" s="543">
        <v>28.9</v>
      </c>
      <c r="K94" s="540"/>
      <c r="L94" s="545" t="s">
        <v>420</v>
      </c>
      <c r="M94" s="544">
        <v>29.8</v>
      </c>
    </row>
    <row r="95" spans="1:13" ht="14.25" customHeight="1" x14ac:dyDescent="0.25">
      <c r="A95" s="523">
        <v>145</v>
      </c>
      <c r="B95" s="133" t="s">
        <v>618</v>
      </c>
      <c r="C95" s="539" t="s">
        <v>619</v>
      </c>
      <c r="D95" s="540"/>
      <c r="E95" s="306">
        <v>4500</v>
      </c>
      <c r="F95" s="307">
        <v>2010</v>
      </c>
      <c r="G95" s="541">
        <v>44166</v>
      </c>
      <c r="H95" s="542" t="s">
        <v>61</v>
      </c>
      <c r="I95" s="542" t="s">
        <v>223</v>
      </c>
      <c r="J95" s="543">
        <v>12</v>
      </c>
      <c r="K95" s="540"/>
      <c r="L95" s="545"/>
      <c r="M95" s="544"/>
    </row>
    <row r="96" spans="1:13" ht="14.25" customHeight="1" x14ac:dyDescent="0.25">
      <c r="A96" s="523">
        <v>148</v>
      </c>
      <c r="B96" s="133" t="s">
        <v>620</v>
      </c>
      <c r="C96" s="539" t="s">
        <v>621</v>
      </c>
      <c r="D96" s="540"/>
      <c r="E96" s="306">
        <v>4500</v>
      </c>
      <c r="F96" s="307">
        <v>2011</v>
      </c>
      <c r="G96" s="541">
        <v>44166</v>
      </c>
      <c r="H96" s="542" t="s">
        <v>61</v>
      </c>
      <c r="I96" s="542" t="s">
        <v>223</v>
      </c>
      <c r="J96" s="543">
        <v>10.5</v>
      </c>
      <c r="K96" s="540"/>
      <c r="L96" s="545"/>
      <c r="M96" s="544"/>
    </row>
    <row r="97" spans="1:13" ht="14.25" customHeight="1" x14ac:dyDescent="0.25">
      <c r="A97" s="523">
        <v>147</v>
      </c>
      <c r="B97" s="133" t="s">
        <v>622</v>
      </c>
      <c r="C97" s="539" t="s">
        <v>623</v>
      </c>
      <c r="D97" s="540"/>
      <c r="E97" s="306">
        <v>4500</v>
      </c>
      <c r="F97" s="307">
        <v>2011</v>
      </c>
      <c r="G97" s="541">
        <v>44166</v>
      </c>
      <c r="H97" s="542" t="s">
        <v>61</v>
      </c>
      <c r="I97" s="542" t="s">
        <v>223</v>
      </c>
      <c r="J97" s="543">
        <v>10.5</v>
      </c>
      <c r="K97" s="540"/>
      <c r="L97" s="545"/>
      <c r="M97" s="544"/>
    </row>
    <row r="98" spans="1:13" ht="14.25" customHeight="1" x14ac:dyDescent="0.25">
      <c r="A98" s="523">
        <v>146</v>
      </c>
      <c r="B98" s="133" t="s">
        <v>624</v>
      </c>
      <c r="C98" s="539" t="s">
        <v>625</v>
      </c>
      <c r="D98" s="540"/>
      <c r="E98" s="306">
        <v>4500</v>
      </c>
      <c r="F98" s="307">
        <v>2011</v>
      </c>
      <c r="G98" s="541">
        <v>44166</v>
      </c>
      <c r="H98" s="542" t="s">
        <v>61</v>
      </c>
      <c r="I98" s="542" t="s">
        <v>223</v>
      </c>
      <c r="J98" s="543">
        <v>12</v>
      </c>
      <c r="K98" s="540"/>
      <c r="L98" s="545"/>
      <c r="M98" s="544"/>
    </row>
    <row r="99" spans="1:13" ht="14.25" customHeight="1" x14ac:dyDescent="0.25">
      <c r="A99" s="523">
        <v>149</v>
      </c>
      <c r="B99" s="133" t="s">
        <v>626</v>
      </c>
      <c r="C99" s="539" t="s">
        <v>627</v>
      </c>
      <c r="D99" s="540"/>
      <c r="E99" s="306">
        <v>4500</v>
      </c>
      <c r="F99" s="307">
        <v>2011</v>
      </c>
      <c r="G99" s="541">
        <v>44166</v>
      </c>
      <c r="H99" s="542" t="s">
        <v>61</v>
      </c>
      <c r="I99" s="542" t="s">
        <v>223</v>
      </c>
      <c r="J99" s="543">
        <v>10.5</v>
      </c>
      <c r="K99" s="540"/>
      <c r="L99" s="545"/>
      <c r="M99" s="544"/>
    </row>
    <row r="100" spans="1:13" ht="14.25" customHeight="1" x14ac:dyDescent="0.25">
      <c r="A100" s="523">
        <v>83</v>
      </c>
      <c r="B100" s="133" t="s">
        <v>628</v>
      </c>
      <c r="C100" s="539" t="s">
        <v>629</v>
      </c>
      <c r="D100" s="540"/>
      <c r="E100" s="306">
        <v>4250</v>
      </c>
      <c r="F100" s="307">
        <v>2001</v>
      </c>
      <c r="G100" s="541">
        <v>43362</v>
      </c>
      <c r="H100" s="542" t="s">
        <v>65</v>
      </c>
      <c r="I100" s="542" t="s">
        <v>72</v>
      </c>
      <c r="J100" s="543">
        <v>15</v>
      </c>
      <c r="K100" s="540"/>
      <c r="L100" s="545" t="s">
        <v>406</v>
      </c>
      <c r="M100" s="544" t="s">
        <v>421</v>
      </c>
    </row>
    <row r="101" spans="1:13" ht="14.25" customHeight="1" x14ac:dyDescent="0.25">
      <c r="A101" s="523">
        <v>84</v>
      </c>
      <c r="B101" s="133" t="s">
        <v>630</v>
      </c>
      <c r="C101" s="539" t="s">
        <v>631</v>
      </c>
      <c r="D101" s="540"/>
      <c r="E101" s="306">
        <v>4250</v>
      </c>
      <c r="F101" s="307">
        <v>2001</v>
      </c>
      <c r="G101" s="541">
        <v>44349</v>
      </c>
      <c r="H101" s="542" t="s">
        <v>59</v>
      </c>
      <c r="I101" s="542" t="s">
        <v>404</v>
      </c>
      <c r="J101" s="543">
        <v>13.9</v>
      </c>
      <c r="K101" s="540"/>
      <c r="L101" s="545"/>
      <c r="M101" s="544"/>
    </row>
    <row r="102" spans="1:13" ht="14.25" customHeight="1" x14ac:dyDescent="0.25">
      <c r="A102" s="523">
        <v>85</v>
      </c>
      <c r="B102" s="133" t="s">
        <v>632</v>
      </c>
      <c r="C102" s="539" t="s">
        <v>633</v>
      </c>
      <c r="D102" s="540"/>
      <c r="E102" s="306">
        <v>4250</v>
      </c>
      <c r="F102" s="307">
        <v>2002</v>
      </c>
      <c r="G102" s="541">
        <v>43779</v>
      </c>
      <c r="H102" s="542" t="s">
        <v>59</v>
      </c>
      <c r="I102" s="542" t="s">
        <v>412</v>
      </c>
      <c r="J102" s="543">
        <v>11.5</v>
      </c>
      <c r="K102" s="540"/>
      <c r="L102" s="545" t="s">
        <v>422</v>
      </c>
      <c r="M102" s="544">
        <v>13.9</v>
      </c>
    </row>
    <row r="103" spans="1:13" ht="14.25" customHeight="1" x14ac:dyDescent="0.25">
      <c r="A103" s="523">
        <v>86</v>
      </c>
      <c r="B103" s="133" t="s">
        <v>634</v>
      </c>
      <c r="C103" s="539" t="s">
        <v>635</v>
      </c>
      <c r="D103" s="540"/>
      <c r="E103" s="306">
        <v>4250</v>
      </c>
      <c r="F103" s="307">
        <v>2002</v>
      </c>
      <c r="G103" s="541">
        <v>44147</v>
      </c>
      <c r="H103" s="542" t="s">
        <v>258</v>
      </c>
      <c r="I103" s="542" t="s">
        <v>636</v>
      </c>
      <c r="J103" s="543">
        <v>17.899999999999999</v>
      </c>
      <c r="K103" s="540"/>
      <c r="L103" s="545"/>
      <c r="M103" s="544"/>
    </row>
    <row r="104" spans="1:13" ht="14.25" customHeight="1" x14ac:dyDescent="0.25">
      <c r="A104" s="523">
        <v>87</v>
      </c>
      <c r="B104" s="133" t="s">
        <v>637</v>
      </c>
      <c r="C104" s="539" t="s">
        <v>638</v>
      </c>
      <c r="D104" s="540"/>
      <c r="E104" s="306">
        <v>4250</v>
      </c>
      <c r="F104" s="307">
        <v>2002</v>
      </c>
      <c r="G104" s="541">
        <v>44096</v>
      </c>
      <c r="H104" s="542" t="s">
        <v>258</v>
      </c>
      <c r="I104" s="542" t="s">
        <v>73</v>
      </c>
      <c r="J104" s="543">
        <v>13.8</v>
      </c>
      <c r="K104" s="540"/>
      <c r="L104" s="545"/>
      <c r="M104" s="544"/>
    </row>
    <row r="105" spans="1:13" ht="14.25" customHeight="1" x14ac:dyDescent="0.25">
      <c r="A105" s="523">
        <v>106</v>
      </c>
      <c r="B105" s="133" t="s">
        <v>639</v>
      </c>
      <c r="C105" s="539" t="s">
        <v>640</v>
      </c>
      <c r="D105" s="540"/>
      <c r="E105" s="306">
        <v>4250</v>
      </c>
      <c r="F105" s="307">
        <v>2005</v>
      </c>
      <c r="G105" s="541">
        <v>44121</v>
      </c>
      <c r="H105" s="542" t="s">
        <v>258</v>
      </c>
      <c r="I105" s="542" t="s">
        <v>224</v>
      </c>
      <c r="J105" s="543">
        <v>13.4</v>
      </c>
      <c r="K105" s="540"/>
      <c r="L105" s="545" t="s">
        <v>571</v>
      </c>
      <c r="M105" s="543">
        <v>37</v>
      </c>
    </row>
    <row r="106" spans="1:13" ht="14.25" customHeight="1" x14ac:dyDescent="0.25">
      <c r="A106" s="523">
        <v>103</v>
      </c>
      <c r="B106" s="133" t="s">
        <v>641</v>
      </c>
      <c r="C106" s="539" t="s">
        <v>642</v>
      </c>
      <c r="D106" s="540"/>
      <c r="E106" s="306">
        <v>4250</v>
      </c>
      <c r="F106" s="307">
        <v>2005</v>
      </c>
      <c r="G106" s="541">
        <v>44196</v>
      </c>
      <c r="H106" s="542" t="s">
        <v>258</v>
      </c>
      <c r="I106" s="542" t="s">
        <v>643</v>
      </c>
      <c r="J106" s="543">
        <v>24</v>
      </c>
      <c r="K106" s="540"/>
      <c r="L106" s="545" t="s">
        <v>571</v>
      </c>
      <c r="M106" s="543">
        <v>37</v>
      </c>
    </row>
    <row r="107" spans="1:13" ht="14.25" customHeight="1" x14ac:dyDescent="0.25">
      <c r="A107" s="523">
        <v>105</v>
      </c>
      <c r="B107" s="133" t="s">
        <v>644</v>
      </c>
      <c r="C107" s="539" t="s">
        <v>645</v>
      </c>
      <c r="D107" s="540"/>
      <c r="E107" s="306">
        <v>4250</v>
      </c>
      <c r="F107" s="307">
        <v>2005</v>
      </c>
      <c r="G107" s="541">
        <v>44229</v>
      </c>
      <c r="H107" s="542" t="s">
        <v>292</v>
      </c>
      <c r="I107" s="542" t="s">
        <v>268</v>
      </c>
      <c r="J107" s="543">
        <v>19</v>
      </c>
      <c r="K107" s="540"/>
      <c r="L107" s="545"/>
      <c r="M107" s="543"/>
    </row>
    <row r="108" spans="1:13" ht="14.25" customHeight="1" x14ac:dyDescent="0.25">
      <c r="A108" s="523">
        <v>108</v>
      </c>
      <c r="B108" s="133" t="s">
        <v>646</v>
      </c>
      <c r="C108" s="539" t="s">
        <v>647</v>
      </c>
      <c r="D108" s="540"/>
      <c r="E108" s="306">
        <v>4250</v>
      </c>
      <c r="F108" s="307">
        <v>2005</v>
      </c>
      <c r="G108" s="541">
        <v>44169</v>
      </c>
      <c r="H108" s="542" t="s">
        <v>258</v>
      </c>
      <c r="I108" s="542" t="s">
        <v>648</v>
      </c>
      <c r="J108" s="547" t="s">
        <v>649</v>
      </c>
      <c r="K108" s="540"/>
      <c r="L108" s="545" t="s">
        <v>571</v>
      </c>
      <c r="M108" s="543">
        <v>37</v>
      </c>
    </row>
    <row r="109" spans="1:13" ht="14.25" customHeight="1" x14ac:dyDescent="0.25">
      <c r="A109" s="523">
        <v>104</v>
      </c>
      <c r="B109" s="133" t="s">
        <v>650</v>
      </c>
      <c r="C109" s="539" t="s">
        <v>651</v>
      </c>
      <c r="D109" s="540"/>
      <c r="E109" s="306">
        <v>4250</v>
      </c>
      <c r="F109" s="307">
        <v>2005</v>
      </c>
      <c r="G109" s="541">
        <v>44339</v>
      </c>
      <c r="H109" s="542" t="s">
        <v>61</v>
      </c>
      <c r="I109" s="542" t="s">
        <v>405</v>
      </c>
      <c r="J109" s="543">
        <v>22.15</v>
      </c>
      <c r="K109" s="540"/>
      <c r="L109" s="545"/>
      <c r="M109" s="544"/>
    </row>
    <row r="110" spans="1:13" ht="14.25" customHeight="1" x14ac:dyDescent="0.25">
      <c r="A110" s="523">
        <v>102</v>
      </c>
      <c r="B110" s="133" t="s">
        <v>652</v>
      </c>
      <c r="C110" s="539" t="s">
        <v>653</v>
      </c>
      <c r="D110" s="540"/>
      <c r="E110" s="306">
        <v>4250</v>
      </c>
      <c r="F110" s="307">
        <v>2005</v>
      </c>
      <c r="G110" s="541">
        <v>44376</v>
      </c>
      <c r="H110" s="542" t="s">
        <v>65</v>
      </c>
      <c r="I110" s="542" t="s">
        <v>406</v>
      </c>
      <c r="J110" s="543" t="s">
        <v>654</v>
      </c>
      <c r="K110" s="540"/>
      <c r="L110" s="545"/>
      <c r="M110" s="544"/>
    </row>
    <row r="111" spans="1:13" ht="14.25" customHeight="1" x14ac:dyDescent="0.25">
      <c r="A111" s="523">
        <v>111</v>
      </c>
      <c r="B111" s="133" t="s">
        <v>655</v>
      </c>
      <c r="C111" s="539" t="s">
        <v>656</v>
      </c>
      <c r="D111" s="540"/>
      <c r="E111" s="306">
        <v>4250</v>
      </c>
      <c r="F111" s="307">
        <v>2006</v>
      </c>
      <c r="G111" s="541">
        <v>44284</v>
      </c>
      <c r="H111" s="542" t="s">
        <v>59</v>
      </c>
      <c r="I111" s="542" t="s">
        <v>657</v>
      </c>
      <c r="J111" s="543">
        <v>13.5</v>
      </c>
      <c r="K111" s="546" t="s">
        <v>264</v>
      </c>
      <c r="L111" s="545"/>
      <c r="M111" s="544"/>
    </row>
    <row r="112" spans="1:13" ht="14.25" customHeight="1" x14ac:dyDescent="0.25">
      <c r="A112" s="523">
        <v>107</v>
      </c>
      <c r="B112" s="133" t="s">
        <v>658</v>
      </c>
      <c r="C112" s="539" t="s">
        <v>659</v>
      </c>
      <c r="D112" s="540"/>
      <c r="E112" s="306">
        <v>4250</v>
      </c>
      <c r="F112" s="307">
        <v>2006</v>
      </c>
      <c r="G112" s="541">
        <v>44239</v>
      </c>
      <c r="H112" s="542" t="s">
        <v>258</v>
      </c>
      <c r="I112" s="542" t="s">
        <v>643</v>
      </c>
      <c r="J112" s="543">
        <v>24</v>
      </c>
      <c r="K112" s="540"/>
      <c r="L112" s="545" t="s">
        <v>571</v>
      </c>
      <c r="M112" s="543">
        <v>37</v>
      </c>
    </row>
    <row r="113" spans="1:13" ht="14.25" customHeight="1" x14ac:dyDescent="0.25">
      <c r="A113" s="523">
        <v>112</v>
      </c>
      <c r="B113" s="133" t="s">
        <v>660</v>
      </c>
      <c r="C113" s="539" t="s">
        <v>661</v>
      </c>
      <c r="D113" s="540"/>
      <c r="E113" s="306">
        <v>4250</v>
      </c>
      <c r="F113" s="307">
        <v>2006</v>
      </c>
      <c r="G113" s="541">
        <v>44148</v>
      </c>
      <c r="H113" s="542" t="s">
        <v>258</v>
      </c>
      <c r="I113" s="542" t="s">
        <v>648</v>
      </c>
      <c r="J113" s="543">
        <v>17.899999999999999</v>
      </c>
      <c r="K113" s="540"/>
      <c r="L113" s="545" t="s">
        <v>423</v>
      </c>
      <c r="M113" s="544">
        <v>26.5</v>
      </c>
    </row>
    <row r="114" spans="1:13" ht="14.25" customHeight="1" x14ac:dyDescent="0.25">
      <c r="A114" s="523">
        <v>110</v>
      </c>
      <c r="B114" s="133" t="s">
        <v>662</v>
      </c>
      <c r="C114" s="539" t="s">
        <v>663</v>
      </c>
      <c r="D114" s="540"/>
      <c r="E114" s="306">
        <v>4250</v>
      </c>
      <c r="F114" s="307">
        <v>2006</v>
      </c>
      <c r="G114" s="541">
        <v>44114</v>
      </c>
      <c r="H114" s="542" t="s">
        <v>59</v>
      </c>
      <c r="I114" s="542" t="s">
        <v>664</v>
      </c>
      <c r="J114" s="543">
        <v>13.5</v>
      </c>
      <c r="K114" s="540"/>
      <c r="L114" s="545" t="s">
        <v>404</v>
      </c>
      <c r="M114" s="544">
        <v>13.9</v>
      </c>
    </row>
    <row r="115" spans="1:13" ht="14.25" customHeight="1" x14ac:dyDescent="0.25">
      <c r="A115" s="523">
        <v>109</v>
      </c>
      <c r="B115" s="133" t="s">
        <v>665</v>
      </c>
      <c r="C115" s="539" t="s">
        <v>666</v>
      </c>
      <c r="D115" s="540"/>
      <c r="E115" s="306">
        <v>4250</v>
      </c>
      <c r="F115" s="307">
        <v>2006</v>
      </c>
      <c r="G115" s="541">
        <v>44311</v>
      </c>
      <c r="H115" s="542" t="s">
        <v>59</v>
      </c>
      <c r="I115" s="542" t="s">
        <v>404</v>
      </c>
      <c r="J115" s="543">
        <v>13.9</v>
      </c>
      <c r="K115" s="540"/>
      <c r="L115" s="545"/>
      <c r="M115" s="544"/>
    </row>
    <row r="116" spans="1:13" ht="14.25" customHeight="1" x14ac:dyDescent="0.25">
      <c r="A116" s="523">
        <v>113</v>
      </c>
      <c r="B116" s="133" t="s">
        <v>667</v>
      </c>
      <c r="C116" s="539" t="s">
        <v>668</v>
      </c>
      <c r="D116" s="540"/>
      <c r="E116" s="306">
        <v>4250</v>
      </c>
      <c r="F116" s="307">
        <v>2006</v>
      </c>
      <c r="G116" s="541">
        <v>44224</v>
      </c>
      <c r="H116" s="542" t="s">
        <v>258</v>
      </c>
      <c r="I116" s="542" t="s">
        <v>669</v>
      </c>
      <c r="J116" s="543">
        <v>24</v>
      </c>
      <c r="K116" s="540"/>
      <c r="L116" s="545" t="s">
        <v>267</v>
      </c>
      <c r="M116" s="544" t="s">
        <v>670</v>
      </c>
    </row>
    <row r="117" spans="1:13" ht="14.25" customHeight="1" x14ac:dyDescent="0.25">
      <c r="A117" s="523">
        <v>115</v>
      </c>
      <c r="B117" s="133" t="s">
        <v>671</v>
      </c>
      <c r="C117" s="539" t="s">
        <v>672</v>
      </c>
      <c r="D117" s="540"/>
      <c r="E117" s="306">
        <v>4250</v>
      </c>
      <c r="F117" s="307">
        <v>2007</v>
      </c>
      <c r="G117" s="541">
        <v>44278</v>
      </c>
      <c r="H117" s="542" t="s">
        <v>292</v>
      </c>
      <c r="I117" s="542" t="s">
        <v>673</v>
      </c>
      <c r="J117" s="543">
        <v>20.3</v>
      </c>
      <c r="K117" s="540"/>
      <c r="L117" s="545"/>
      <c r="M117" s="544"/>
    </row>
    <row r="118" spans="1:13" ht="14.25" customHeight="1" x14ac:dyDescent="0.25">
      <c r="A118" s="523">
        <v>114</v>
      </c>
      <c r="B118" s="133" t="s">
        <v>674</v>
      </c>
      <c r="C118" s="539" t="s">
        <v>675</v>
      </c>
      <c r="D118" s="540"/>
      <c r="E118" s="306">
        <v>4250</v>
      </c>
      <c r="F118" s="307">
        <v>2007</v>
      </c>
      <c r="G118" s="541">
        <v>44272</v>
      </c>
      <c r="H118" s="542" t="s">
        <v>67</v>
      </c>
      <c r="I118" s="542" t="s">
        <v>291</v>
      </c>
      <c r="J118" s="543">
        <v>20</v>
      </c>
      <c r="K118" s="540"/>
      <c r="L118" s="545"/>
      <c r="M118" s="544"/>
    </row>
    <row r="119" spans="1:13" ht="14.25" customHeight="1" x14ac:dyDescent="0.25">
      <c r="A119" s="523">
        <v>150</v>
      </c>
      <c r="B119" s="133" t="s">
        <v>676</v>
      </c>
      <c r="C119" s="539" t="s">
        <v>677</v>
      </c>
      <c r="D119" s="540" t="s">
        <v>257</v>
      </c>
      <c r="E119" s="306">
        <v>4250</v>
      </c>
      <c r="F119" s="307">
        <v>2009</v>
      </c>
      <c r="G119" s="541">
        <v>44216</v>
      </c>
      <c r="H119" s="542" t="s">
        <v>67</v>
      </c>
      <c r="I119" s="542" t="s">
        <v>267</v>
      </c>
      <c r="J119" s="543">
        <v>20</v>
      </c>
      <c r="K119" s="540"/>
      <c r="L119" s="545"/>
      <c r="M119" s="544"/>
    </row>
    <row r="120" spans="1:13" ht="14.25" customHeight="1" x14ac:dyDescent="0.25">
      <c r="A120" s="523">
        <v>121</v>
      </c>
      <c r="B120" s="133" t="s">
        <v>678</v>
      </c>
      <c r="C120" s="539" t="s">
        <v>679</v>
      </c>
      <c r="D120" s="540"/>
      <c r="E120" s="306">
        <v>4250</v>
      </c>
      <c r="F120" s="307">
        <v>2009</v>
      </c>
      <c r="G120" s="541">
        <v>43628</v>
      </c>
      <c r="H120" s="542" t="s">
        <v>65</v>
      </c>
      <c r="I120" s="542" t="s">
        <v>74</v>
      </c>
      <c r="J120" s="543">
        <v>14</v>
      </c>
      <c r="K120" s="546" t="s">
        <v>265</v>
      </c>
      <c r="L120" s="545"/>
      <c r="M120" s="544"/>
    </row>
    <row r="121" spans="1:13" ht="14.25" customHeight="1" x14ac:dyDescent="0.25">
      <c r="A121" s="523">
        <v>122</v>
      </c>
      <c r="B121" s="133" t="s">
        <v>680</v>
      </c>
      <c r="C121" s="539" t="s">
        <v>681</v>
      </c>
      <c r="D121" s="540"/>
      <c r="E121" s="306">
        <v>4250</v>
      </c>
      <c r="F121" s="307">
        <v>2009</v>
      </c>
      <c r="G121" s="541">
        <v>43611</v>
      </c>
      <c r="H121" s="542" t="s">
        <v>67</v>
      </c>
      <c r="I121" s="542" t="s">
        <v>682</v>
      </c>
      <c r="J121" s="543">
        <v>13.5</v>
      </c>
      <c r="K121" s="546" t="s">
        <v>265</v>
      </c>
      <c r="L121" s="545"/>
      <c r="M121" s="544"/>
    </row>
    <row r="122" spans="1:13" ht="14.25" customHeight="1" x14ac:dyDescent="0.25">
      <c r="A122" s="523">
        <v>124</v>
      </c>
      <c r="B122" s="133" t="s">
        <v>683</v>
      </c>
      <c r="C122" s="539" t="s">
        <v>684</v>
      </c>
      <c r="D122" s="540"/>
      <c r="E122" s="306">
        <v>4250</v>
      </c>
      <c r="F122" s="307">
        <v>2010</v>
      </c>
      <c r="G122" s="541">
        <v>43293</v>
      </c>
      <c r="H122" s="542" t="s">
        <v>65</v>
      </c>
      <c r="I122" s="542" t="s">
        <v>685</v>
      </c>
      <c r="J122" s="543">
        <v>15</v>
      </c>
      <c r="K122" s="546" t="s">
        <v>265</v>
      </c>
      <c r="L122" s="545" t="s">
        <v>406</v>
      </c>
      <c r="M122" s="544" t="s">
        <v>421</v>
      </c>
    </row>
    <row r="123" spans="1:13" ht="14.25" customHeight="1" x14ac:dyDescent="0.25">
      <c r="A123" s="523">
        <v>123</v>
      </c>
      <c r="B123" s="133" t="s">
        <v>686</v>
      </c>
      <c r="C123" s="539" t="s">
        <v>687</v>
      </c>
      <c r="D123" s="540"/>
      <c r="E123" s="306">
        <v>4250</v>
      </c>
      <c r="F123" s="307">
        <v>2010</v>
      </c>
      <c r="G123" s="541">
        <v>43889</v>
      </c>
      <c r="H123" s="542" t="s">
        <v>67</v>
      </c>
      <c r="I123" s="542" t="s">
        <v>75</v>
      </c>
      <c r="J123" s="543">
        <v>13.5</v>
      </c>
      <c r="K123" s="546" t="s">
        <v>265</v>
      </c>
      <c r="L123" s="545"/>
      <c r="M123" s="544"/>
    </row>
    <row r="124" spans="1:13" ht="14.25" customHeight="1" x14ac:dyDescent="0.25">
      <c r="A124" s="523">
        <v>312</v>
      </c>
      <c r="B124" s="133" t="s">
        <v>688</v>
      </c>
      <c r="C124" s="539" t="s">
        <v>689</v>
      </c>
      <c r="D124" s="540"/>
      <c r="E124" s="306">
        <v>3500</v>
      </c>
      <c r="F124" s="307">
        <v>2007</v>
      </c>
      <c r="G124" s="541">
        <v>44272</v>
      </c>
      <c r="H124" s="542" t="s">
        <v>258</v>
      </c>
      <c r="I124" s="542" t="s">
        <v>590</v>
      </c>
      <c r="J124" s="543">
        <v>34.853999999999999</v>
      </c>
      <c r="K124" s="540"/>
      <c r="L124" s="545"/>
      <c r="M124" s="544"/>
    </row>
    <row r="125" spans="1:13" ht="14.25" customHeight="1" x14ac:dyDescent="0.25">
      <c r="A125" s="523">
        <v>313</v>
      </c>
      <c r="B125" s="133" t="s">
        <v>690</v>
      </c>
      <c r="C125" s="539" t="s">
        <v>691</v>
      </c>
      <c r="D125" s="540"/>
      <c r="E125" s="306">
        <v>3500</v>
      </c>
      <c r="F125" s="307">
        <v>2007</v>
      </c>
      <c r="G125" s="541">
        <v>44225</v>
      </c>
      <c r="H125" s="542" t="s">
        <v>258</v>
      </c>
      <c r="I125" s="542" t="s">
        <v>549</v>
      </c>
      <c r="J125" s="543">
        <v>31.3</v>
      </c>
      <c r="K125" s="540"/>
      <c r="L125" s="545"/>
      <c r="M125" s="544"/>
    </row>
    <row r="126" spans="1:13" ht="12.95" customHeight="1" x14ac:dyDescent="0.25">
      <c r="A126" s="523">
        <v>318</v>
      </c>
      <c r="B126" s="133" t="s">
        <v>692</v>
      </c>
      <c r="C126" s="539" t="s">
        <v>693</v>
      </c>
      <c r="D126" s="540"/>
      <c r="E126" s="306">
        <v>2500</v>
      </c>
      <c r="F126" s="307">
        <v>2006</v>
      </c>
      <c r="G126" s="541">
        <v>43136</v>
      </c>
      <c r="H126" s="542" t="s">
        <v>67</v>
      </c>
      <c r="I126" s="542" t="s">
        <v>694</v>
      </c>
      <c r="J126" s="543">
        <v>9.5</v>
      </c>
      <c r="K126" s="546" t="s">
        <v>266</v>
      </c>
      <c r="L126" s="545"/>
      <c r="M126" s="544"/>
    </row>
    <row r="127" spans="1:13" ht="14.25" customHeight="1" x14ac:dyDescent="0.25">
      <c r="A127" s="523">
        <v>319</v>
      </c>
      <c r="B127" s="133" t="s">
        <v>695</v>
      </c>
      <c r="C127" s="539" t="s">
        <v>696</v>
      </c>
      <c r="D127" s="540"/>
      <c r="E127" s="306">
        <v>2500</v>
      </c>
      <c r="F127" s="307">
        <v>2006</v>
      </c>
      <c r="G127" s="541">
        <v>43153</v>
      </c>
      <c r="H127" s="542" t="s">
        <v>67</v>
      </c>
      <c r="I127" s="542" t="s">
        <v>697</v>
      </c>
      <c r="J127" s="543">
        <v>9.5</v>
      </c>
      <c r="K127" s="546" t="s">
        <v>266</v>
      </c>
      <c r="L127" s="545"/>
      <c r="M127" s="544"/>
    </row>
    <row r="128" spans="1:13" ht="14.25" customHeight="1" x14ac:dyDescent="0.25">
      <c r="A128" s="523">
        <v>307</v>
      </c>
      <c r="B128" s="133" t="s">
        <v>698</v>
      </c>
      <c r="C128" s="539" t="s">
        <v>699</v>
      </c>
      <c r="D128" s="540"/>
      <c r="E128" s="306">
        <v>2500</v>
      </c>
      <c r="F128" s="307">
        <v>2008</v>
      </c>
      <c r="G128" s="541">
        <v>44223</v>
      </c>
      <c r="H128" s="542" t="s">
        <v>258</v>
      </c>
      <c r="I128" s="542" t="s">
        <v>643</v>
      </c>
      <c r="J128" s="543">
        <v>17.25</v>
      </c>
      <c r="K128" s="540"/>
      <c r="L128" s="545" t="s">
        <v>571</v>
      </c>
      <c r="M128" s="543">
        <v>26</v>
      </c>
    </row>
    <row r="129" spans="1:13" ht="14.25" customHeight="1" x14ac:dyDescent="0.25">
      <c r="A129" s="523">
        <v>305</v>
      </c>
      <c r="B129" s="133" t="s">
        <v>700</v>
      </c>
      <c r="C129" s="539" t="s">
        <v>701</v>
      </c>
      <c r="D129" s="540"/>
      <c r="E129" s="306">
        <v>2500</v>
      </c>
      <c r="F129" s="307">
        <v>2008</v>
      </c>
      <c r="G129" s="541">
        <v>44206</v>
      </c>
      <c r="H129" s="542" t="s">
        <v>258</v>
      </c>
      <c r="I129" s="542" t="s">
        <v>643</v>
      </c>
      <c r="J129" s="543">
        <v>17.25</v>
      </c>
      <c r="K129" s="540"/>
      <c r="L129" s="545" t="s">
        <v>571</v>
      </c>
      <c r="M129" s="543">
        <v>26</v>
      </c>
    </row>
    <row r="130" spans="1:13" ht="14.25" customHeight="1" x14ac:dyDescent="0.25">
      <c r="A130" s="523">
        <v>304</v>
      </c>
      <c r="B130" s="133" t="s">
        <v>702</v>
      </c>
      <c r="C130" s="539" t="s">
        <v>703</v>
      </c>
      <c r="D130" s="540"/>
      <c r="E130" s="306">
        <v>2500</v>
      </c>
      <c r="F130" s="307">
        <v>2008</v>
      </c>
      <c r="G130" s="541">
        <v>44348</v>
      </c>
      <c r="H130" s="542" t="s">
        <v>67</v>
      </c>
      <c r="I130" s="542" t="s">
        <v>270</v>
      </c>
      <c r="J130" s="543">
        <v>14</v>
      </c>
      <c r="K130" s="540"/>
      <c r="L130" s="545"/>
      <c r="M130" s="544"/>
    </row>
    <row r="131" spans="1:13" ht="14.25" customHeight="1" x14ac:dyDescent="0.25">
      <c r="A131" s="523">
        <v>309</v>
      </c>
      <c r="B131" s="133" t="s">
        <v>704</v>
      </c>
      <c r="C131" s="539" t="s">
        <v>705</v>
      </c>
      <c r="D131" s="540"/>
      <c r="E131" s="306">
        <v>2500</v>
      </c>
      <c r="F131" s="307">
        <v>2008</v>
      </c>
      <c r="G131" s="541">
        <v>44105</v>
      </c>
      <c r="H131" s="542" t="s">
        <v>258</v>
      </c>
      <c r="I131" s="542" t="s">
        <v>225</v>
      </c>
      <c r="J131" s="543">
        <v>8.8000000000000007</v>
      </c>
      <c r="K131" s="540"/>
      <c r="L131" s="545" t="s">
        <v>424</v>
      </c>
      <c r="M131" s="543">
        <v>17</v>
      </c>
    </row>
    <row r="132" spans="1:13" ht="14.25" customHeight="1" x14ac:dyDescent="0.25">
      <c r="A132" s="523">
        <v>308</v>
      </c>
      <c r="B132" s="133" t="s">
        <v>706</v>
      </c>
      <c r="C132" s="539" t="s">
        <v>707</v>
      </c>
      <c r="D132" s="540"/>
      <c r="E132" s="306">
        <v>2500</v>
      </c>
      <c r="F132" s="307">
        <v>2008</v>
      </c>
      <c r="G132" s="541">
        <v>44268</v>
      </c>
      <c r="H132" s="542" t="s">
        <v>67</v>
      </c>
      <c r="I132" s="542" t="s">
        <v>270</v>
      </c>
      <c r="J132" s="543">
        <v>14</v>
      </c>
      <c r="K132" s="540"/>
      <c r="L132" s="545"/>
      <c r="M132" s="544"/>
    </row>
    <row r="133" spans="1:13" ht="14.25" customHeight="1" x14ac:dyDescent="0.25">
      <c r="A133" s="523">
        <v>306</v>
      </c>
      <c r="B133" s="133" t="s">
        <v>708</v>
      </c>
      <c r="C133" s="539" t="s">
        <v>709</v>
      </c>
      <c r="D133" s="540"/>
      <c r="E133" s="306">
        <v>2500</v>
      </c>
      <c r="F133" s="307">
        <v>2008</v>
      </c>
      <c r="G133" s="541">
        <v>44356</v>
      </c>
      <c r="H133" s="542" t="s">
        <v>67</v>
      </c>
      <c r="I133" s="542" t="s">
        <v>270</v>
      </c>
      <c r="J133" s="543">
        <v>14</v>
      </c>
      <c r="K133" s="540"/>
      <c r="L133" s="545"/>
      <c r="M133" s="544"/>
    </row>
    <row r="134" spans="1:13" ht="14.25" customHeight="1" x14ac:dyDescent="0.25">
      <c r="A134" s="523">
        <v>310</v>
      </c>
      <c r="B134" s="133" t="s">
        <v>710</v>
      </c>
      <c r="C134" s="539" t="s">
        <v>711</v>
      </c>
      <c r="D134" s="540"/>
      <c r="E134" s="306">
        <v>2500</v>
      </c>
      <c r="F134" s="307">
        <v>2009</v>
      </c>
      <c r="G134" s="541">
        <v>44356</v>
      </c>
      <c r="H134" s="542" t="s">
        <v>67</v>
      </c>
      <c r="I134" s="542" t="s">
        <v>712</v>
      </c>
      <c r="J134" s="543">
        <v>14</v>
      </c>
      <c r="K134" s="540"/>
      <c r="L134" s="545"/>
      <c r="M134" s="544"/>
    </row>
    <row r="135" spans="1:13" ht="14.25" customHeight="1" x14ac:dyDescent="0.25">
      <c r="A135" s="523">
        <v>311</v>
      </c>
      <c r="B135" s="133" t="s">
        <v>713</v>
      </c>
      <c r="C135" s="539" t="s">
        <v>714</v>
      </c>
      <c r="D135" s="540"/>
      <c r="E135" s="306">
        <v>2500</v>
      </c>
      <c r="F135" s="307">
        <v>2009</v>
      </c>
      <c r="G135" s="541">
        <v>40077</v>
      </c>
      <c r="H135" s="542" t="s">
        <v>258</v>
      </c>
      <c r="I135" s="542" t="s">
        <v>715</v>
      </c>
      <c r="J135" s="543">
        <v>16.899999999999999</v>
      </c>
      <c r="K135" s="546" t="s">
        <v>269</v>
      </c>
      <c r="L135" s="545" t="s">
        <v>425</v>
      </c>
      <c r="M135" s="544" t="s">
        <v>670</v>
      </c>
    </row>
    <row r="136" spans="1:13" ht="14.25" customHeight="1" x14ac:dyDescent="0.25">
      <c r="A136" s="523">
        <v>119</v>
      </c>
      <c r="B136" s="133" t="s">
        <v>716</v>
      </c>
      <c r="C136" s="539" t="s">
        <v>717</v>
      </c>
      <c r="D136" s="540"/>
      <c r="E136" s="306">
        <v>2500</v>
      </c>
      <c r="F136" s="307">
        <v>2010</v>
      </c>
      <c r="G136" s="541">
        <v>43909</v>
      </c>
      <c r="H136" s="542" t="s">
        <v>67</v>
      </c>
      <c r="I136" s="542" t="s">
        <v>718</v>
      </c>
      <c r="J136" s="543">
        <v>12.75</v>
      </c>
      <c r="K136" s="540"/>
      <c r="L136" s="545"/>
      <c r="M136" s="544"/>
    </row>
    <row r="137" spans="1:13" ht="14.25" customHeight="1" x14ac:dyDescent="0.25">
      <c r="A137" s="523">
        <v>120</v>
      </c>
      <c r="B137" s="133" t="s">
        <v>719</v>
      </c>
      <c r="C137" s="539" t="s">
        <v>720</v>
      </c>
      <c r="D137" s="540"/>
      <c r="E137" s="306">
        <v>2500</v>
      </c>
      <c r="F137" s="307">
        <v>2010</v>
      </c>
      <c r="G137" s="541">
        <v>44008</v>
      </c>
      <c r="H137" s="542" t="s">
        <v>67</v>
      </c>
      <c r="I137" s="542" t="s">
        <v>721</v>
      </c>
      <c r="J137" s="543">
        <v>12.75</v>
      </c>
      <c r="K137" s="540"/>
      <c r="L137" s="545"/>
      <c r="M137" s="544"/>
    </row>
    <row r="138" spans="1:13" x14ac:dyDescent="0.2">
      <c r="I138" s="550"/>
      <c r="L138" s="542"/>
      <c r="M138" s="543"/>
    </row>
    <row r="139" spans="1:13" x14ac:dyDescent="0.2">
      <c r="C139" s="551"/>
      <c r="I139" s="550"/>
      <c r="L139" s="552"/>
      <c r="M139" s="553"/>
    </row>
    <row r="140" spans="1:13" x14ac:dyDescent="0.2">
      <c r="G140" s="554"/>
      <c r="H140" s="550"/>
      <c r="J140" s="550"/>
      <c r="L140" s="555"/>
      <c r="M140" s="556"/>
    </row>
    <row r="141" spans="1:13" x14ac:dyDescent="0.2">
      <c r="L141" s="552"/>
      <c r="M141" s="556"/>
    </row>
    <row r="142" spans="1:13" x14ac:dyDescent="0.2">
      <c r="C142" s="539">
        <v>1</v>
      </c>
      <c r="D142" s="539" t="s">
        <v>722</v>
      </c>
      <c r="E142" s="557"/>
      <c r="F142" s="557"/>
      <c r="G142" s="427"/>
      <c r="H142" s="542"/>
      <c r="M142" s="558"/>
    </row>
    <row r="143" spans="1:13" x14ac:dyDescent="0.2">
      <c r="C143" s="539">
        <v>2</v>
      </c>
      <c r="D143" s="539" t="s">
        <v>274</v>
      </c>
      <c r="E143" s="557"/>
      <c r="F143" s="557"/>
      <c r="G143" s="427"/>
      <c r="H143" s="542"/>
    </row>
    <row r="144" spans="1:13" x14ac:dyDescent="0.2">
      <c r="C144" s="539">
        <v>3</v>
      </c>
      <c r="D144" s="539" t="s">
        <v>286</v>
      </c>
      <c r="E144" s="557"/>
      <c r="F144" s="557"/>
      <c r="G144" s="427"/>
      <c r="H144" s="542"/>
    </row>
    <row r="145" spans="3:8" x14ac:dyDescent="0.2">
      <c r="C145" s="539">
        <v>4</v>
      </c>
      <c r="D145" s="539" t="s">
        <v>723</v>
      </c>
      <c r="E145" s="557"/>
      <c r="F145" s="557"/>
      <c r="G145" s="427"/>
      <c r="H145" s="542"/>
    </row>
    <row r="146" spans="3:8" x14ac:dyDescent="0.2">
      <c r="C146" s="539">
        <v>5</v>
      </c>
      <c r="D146" s="539" t="s">
        <v>724</v>
      </c>
      <c r="E146" s="557"/>
      <c r="F146" s="557"/>
      <c r="G146" s="427"/>
      <c r="H146" s="542"/>
    </row>
    <row r="147" spans="3:8" x14ac:dyDescent="0.2">
      <c r="C147" s="539">
        <v>6</v>
      </c>
      <c r="D147" s="539" t="s">
        <v>725</v>
      </c>
      <c r="E147" s="557"/>
      <c r="F147" s="557"/>
      <c r="G147" s="427"/>
      <c r="H147" s="542"/>
    </row>
    <row r="148" spans="3:8" x14ac:dyDescent="0.2">
      <c r="C148" s="539">
        <v>7</v>
      </c>
      <c r="D148" s="539" t="s">
        <v>275</v>
      </c>
      <c r="E148" s="557"/>
      <c r="F148" s="557"/>
      <c r="G148" s="427"/>
      <c r="H148" s="542"/>
    </row>
    <row r="149" spans="3:8" x14ac:dyDescent="0.2">
      <c r="C149" s="539">
        <v>8</v>
      </c>
      <c r="D149" s="539" t="s">
        <v>287</v>
      </c>
      <c r="E149" s="557"/>
      <c r="F149" s="557"/>
      <c r="G149" s="427"/>
      <c r="H149" s="542"/>
    </row>
    <row r="150" spans="3:8" x14ac:dyDescent="0.2">
      <c r="C150" s="539">
        <v>9</v>
      </c>
      <c r="D150" s="539" t="s">
        <v>279</v>
      </c>
      <c r="E150" s="557"/>
      <c r="F150" s="557"/>
      <c r="G150" s="427"/>
      <c r="H150" s="542"/>
    </row>
    <row r="151" spans="3:8" x14ac:dyDescent="0.2">
      <c r="C151" s="539">
        <v>10</v>
      </c>
      <c r="D151" s="539" t="s">
        <v>283</v>
      </c>
      <c r="E151" s="557"/>
      <c r="F151" s="557"/>
      <c r="G151" s="427"/>
      <c r="H151" s="542"/>
    </row>
    <row r="152" spans="3:8" x14ac:dyDescent="0.2">
      <c r="C152" s="539">
        <v>11</v>
      </c>
      <c r="D152" s="539" t="s">
        <v>276</v>
      </c>
      <c r="E152" s="557"/>
      <c r="F152" s="557"/>
      <c r="G152" s="427"/>
      <c r="H152" s="542"/>
    </row>
    <row r="153" spans="3:8" x14ac:dyDescent="0.2">
      <c r="C153" s="539">
        <v>12</v>
      </c>
      <c r="D153" s="539" t="s">
        <v>280</v>
      </c>
      <c r="E153" s="557"/>
      <c r="F153" s="557"/>
      <c r="G153" s="427"/>
      <c r="H153" s="542"/>
    </row>
    <row r="154" spans="3:8" x14ac:dyDescent="0.2">
      <c r="C154" s="539">
        <v>13</v>
      </c>
      <c r="D154" s="539" t="s">
        <v>281</v>
      </c>
      <c r="E154" s="557"/>
      <c r="F154" s="557"/>
      <c r="G154" s="427"/>
      <c r="H154" s="542"/>
    </row>
    <row r="155" spans="3:8" x14ac:dyDescent="0.2">
      <c r="C155" s="539">
        <v>14</v>
      </c>
      <c r="D155" s="539" t="s">
        <v>282</v>
      </c>
      <c r="E155" s="557"/>
      <c r="F155" s="557"/>
      <c r="G155" s="427"/>
      <c r="H155" s="542"/>
    </row>
    <row r="156" spans="3:8" ht="15" x14ac:dyDescent="0.25">
      <c r="C156" s="539"/>
      <c r="D156" s="539"/>
      <c r="E156" s="410"/>
      <c r="F156" s="410"/>
      <c r="G156" s="133"/>
      <c r="H156" s="559"/>
    </row>
  </sheetData>
  <autoFilter ref="A7:M137" xr:uid="{F39EA6AA-97D6-4726-A395-2576D6E62986}"/>
  <mergeCells count="5">
    <mergeCell ref="I6:J6"/>
    <mergeCell ref="L6:M6"/>
    <mergeCell ref="A1:E1"/>
    <mergeCell ref="A2:F2"/>
    <mergeCell ref="A3:G3"/>
  </mergeCells>
  <pageMargins left="0.7" right="0.7" top="0.75" bottom="0.75" header="0.3" footer="0.3"/>
  <pageSetup paperSize="8" scale="49" fitToHeight="0"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46F25-B89A-4D6C-8187-B701FF25482D}">
  <sheetPr>
    <tabColor theme="1"/>
  </sheetPr>
  <dimension ref="A10"/>
  <sheetViews>
    <sheetView showGridLines="0" workbookViewId="0">
      <selection activeCell="P6" sqref="P6"/>
    </sheetView>
  </sheetViews>
  <sheetFormatPr defaultRowHeight="15" x14ac:dyDescent="0.25"/>
  <sheetData>
    <row r="10" spans="1:1" ht="36" x14ac:dyDescent="0.55000000000000004">
      <c r="A10" s="367"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44</vt:i4>
      </vt:variant>
    </vt:vector>
  </HeadingPairs>
  <TitlesOfParts>
    <vt:vector size="63" baseType="lpstr">
      <vt:lpstr>About</vt:lpstr>
      <vt:lpstr>ER_BalanceSheet</vt:lpstr>
      <vt:lpstr>ER_IncomeStatement</vt:lpstr>
      <vt:lpstr>ER_CashFlows</vt:lpstr>
      <vt:lpstr>Condensed Fleet Table</vt:lpstr>
      <vt:lpstr>Asset Utilization</vt:lpstr>
      <vt:lpstr>Operating cost</vt:lpstr>
      <vt:lpstr>Seaspan Fleet Table</vt:lpstr>
      <vt:lpstr>Non- GAAP reconciliations&gt;&gt;</vt:lpstr>
      <vt:lpstr>Non-GAAP Definitions</vt:lpstr>
      <vt:lpstr>FFO &amp; FFO per Share</vt:lpstr>
      <vt:lpstr>FFO - segment</vt:lpstr>
      <vt:lpstr>Adjusted EPS segment</vt:lpstr>
      <vt:lpstr>Adjusted EPS</vt:lpstr>
      <vt:lpstr>Adjusted EBITDA</vt:lpstr>
      <vt:lpstr>Adj EBITDA - segment</vt:lpstr>
      <vt:lpstr>NetDebt to EBITDA</vt:lpstr>
      <vt:lpstr>Operating NetDebt to EBITDA </vt:lpstr>
      <vt:lpstr>Borrowings</vt:lpstr>
      <vt:lpstr>'Condensed Fleet Table'!_Hlk54694450</vt:lpstr>
      <vt:lpstr>'Adjusted EBITDA'!ER_Adj_EBITDA</vt:lpstr>
      <vt:lpstr>'Adjusted EBITDA'!ER_AdjEBITDA</vt:lpstr>
      <vt:lpstr>'Adjusted EPS'!ER_AdjEPS</vt:lpstr>
      <vt:lpstr>'Condensed Fleet Table'!ER_APR_FLEET_TABLE</vt:lpstr>
      <vt:lpstr>'Asset Utilization'!ER_APRUtilization</vt:lpstr>
      <vt:lpstr>'Asset Utilization'!ER_APRutilize</vt:lpstr>
      <vt:lpstr>ER_BalanceSheet!ER_BalanceSheet</vt:lpstr>
      <vt:lpstr>ER_BalanceSheet!ER_BS</vt:lpstr>
      <vt:lpstr>ER_CashFlows!ER_CashFlows</vt:lpstr>
      <vt:lpstr>ER_CashFlows!ER_CF</vt:lpstr>
      <vt:lpstr>ER_CashFlows!ER_CFreco</vt:lpstr>
      <vt:lpstr>'FFO &amp; FFO per Share'!ER_FFO</vt:lpstr>
      <vt:lpstr>'Adjusted EPS'!ER_FFO_per_share</vt:lpstr>
      <vt:lpstr>'FFO &amp; FFO per Share'!ER_FFO_per_share</vt:lpstr>
      <vt:lpstr>'Adjusted EPS segment'!ER_FFO_YTD</vt:lpstr>
      <vt:lpstr>'Adjusted EPS segment'!ER_FFO2020</vt:lpstr>
      <vt:lpstr>'FFO - segment'!ER_FFO2020</vt:lpstr>
      <vt:lpstr>'Condensed Fleet Table'!ER_FleetTable</vt:lpstr>
      <vt:lpstr>'NetDebt to EBITDA'!ER_NetDebt_EBITDA</vt:lpstr>
      <vt:lpstr>'Operating NetDebt to EBITDA '!ER_NetDebt_EBITDA</vt:lpstr>
      <vt:lpstr>Borrowings!ER_OpBorrowingsQ12020</vt:lpstr>
      <vt:lpstr>'Operating cost'!ER_Operating_Cost_per_Day</vt:lpstr>
      <vt:lpstr>'Asset Utilization'!ER_Utilization_YTD2014</vt:lpstr>
      <vt:lpstr>'Asset Utilization'!ER_VesselUtilization</vt:lpstr>
      <vt:lpstr>'Asset Utilization'!ER_VesselUtilization_Q4</vt:lpstr>
      <vt:lpstr>'Asset Utilization'!ER_VesselUtilizationQ12020</vt:lpstr>
      <vt:lpstr>'Adjusted EPS segment'!FFO_PER_SEGMENT</vt:lpstr>
      <vt:lpstr>'FFO - segment'!FFO_PER_SEGMENT</vt:lpstr>
      <vt:lpstr>'Condensed Fleet Table'!FLEETTABLE</vt:lpstr>
      <vt:lpstr>'Seaspan Fleet Table'!MDA_Fleet</vt:lpstr>
      <vt:lpstr>'Operating NetDebt to EBITDA '!NET_DEBT_EBITDA2020</vt:lpstr>
      <vt:lpstr>'Operating NetDebt to EBITDA '!NEW_DEBT_EBITDA</vt:lpstr>
      <vt:lpstr>'Adjusted EPS segment'!NEW_FFO</vt:lpstr>
      <vt:lpstr>'Adj EBITDA - segment'!NEW_Q2_SEG_EBITDA</vt:lpstr>
      <vt:lpstr>'Adj EBITDA - segment'!NEW_SEG_EBITDA</vt:lpstr>
      <vt:lpstr>OpDebt_to_AdjEBITDA</vt:lpstr>
      <vt:lpstr>OperatingNetDebt_to_AdjEBITDA</vt:lpstr>
      <vt:lpstr>'NetDebt to EBITDA'!Print_Area</vt:lpstr>
      <vt:lpstr>'Operating NetDebt to EBITDA '!Print_Area</vt:lpstr>
      <vt:lpstr>'Seaspan Fleet Table'!Print_Area</vt:lpstr>
      <vt:lpstr>'Seaspan Fleet Table'!Print_Titles</vt:lpstr>
      <vt:lpstr>'Asset Utilization'!Results_for_the_Quarter_T2</vt:lpstr>
      <vt:lpstr>Borrowings!Results_for_the_Quarter_T6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Leena Chhabra</dc:creator>
  <cp:lastModifiedBy>Tayo Akinola</cp:lastModifiedBy>
  <dcterms:created xsi:type="dcterms:W3CDTF">2020-12-22T18:09:02Z</dcterms:created>
  <dcterms:modified xsi:type="dcterms:W3CDTF">2021-08-09T20:26:51Z</dcterms:modified>
</cp:coreProperties>
</file>